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tabRatio="766" firstSheet="4" activeTab="11"/>
  </bookViews>
  <sheets>
    <sheet name="leden 2016" sheetId="4" r:id="rId1"/>
    <sheet name="únor 2016" sheetId="5" r:id="rId2"/>
    <sheet name="březen 2016" sheetId="6" r:id="rId3"/>
    <sheet name="duben 2016" sheetId="7" r:id="rId4"/>
    <sheet name="květen 2016" sheetId="8" r:id="rId5"/>
    <sheet name="červen 2016" sheetId="9" r:id="rId6"/>
    <sheet name="červenec 2016" sheetId="10" r:id="rId7"/>
    <sheet name="srpen 2016" sheetId="11" r:id="rId8"/>
    <sheet name="září 2016" sheetId="12" r:id="rId9"/>
    <sheet name="říjen 2016" sheetId="13" r:id="rId10"/>
    <sheet name="listopad 2016" sheetId="1" r:id="rId11"/>
    <sheet name="prosinec 2016" sheetId="14" r:id="rId12"/>
    <sheet name="Sheet2" sheetId="2" r:id="rId13"/>
    <sheet name="Sheet3" sheetId="3" r:id="rId14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E30" i="14" l="1"/>
  <c r="F52" i="14"/>
  <c r="E32" i="14"/>
  <c r="E23" i="14"/>
  <c r="E29" i="14" l="1"/>
  <c r="E21" i="14" s="1"/>
  <c r="F35" i="14" s="1"/>
  <c r="E23" i="1"/>
  <c r="F30" i="14" l="1"/>
  <c r="F44" i="14"/>
  <c r="F31" i="14"/>
  <c r="F29" i="14" s="1"/>
  <c r="F33" i="14"/>
  <c r="F24" i="14"/>
  <c r="F34" i="14"/>
  <c r="F25" i="14"/>
  <c r="F52" i="1"/>
  <c r="E32" i="1"/>
  <c r="E21" i="1" s="1"/>
  <c r="E29" i="1"/>
  <c r="F23" i="14" l="1"/>
  <c r="F32" i="14"/>
  <c r="F33" i="1"/>
  <c r="F44" i="1"/>
  <c r="F25" i="1"/>
  <c r="F31" i="1"/>
  <c r="F34" i="1"/>
  <c r="F35" i="1"/>
  <c r="F24" i="1"/>
  <c r="F30" i="1"/>
  <c r="F29" i="1" s="1"/>
  <c r="F52" i="13"/>
  <c r="E32" i="13"/>
  <c r="E29" i="13"/>
  <c r="E23" i="13"/>
  <c r="E21" i="13"/>
  <c r="F35" i="13" s="1"/>
  <c r="F21" i="14" l="1"/>
  <c r="F23" i="1"/>
  <c r="F32" i="1"/>
  <c r="F30" i="13"/>
  <c r="F25" i="13"/>
  <c r="F31" i="13"/>
  <c r="F34" i="13"/>
  <c r="F44" i="13"/>
  <c r="F24" i="13"/>
  <c r="F23" i="13" s="1"/>
  <c r="F33" i="13"/>
  <c r="F32" i="13" s="1"/>
  <c r="F52" i="12"/>
  <c r="E32" i="12"/>
  <c r="E29" i="12"/>
  <c r="E21" i="12" s="1"/>
  <c r="F44" i="12" s="1"/>
  <c r="E23" i="12"/>
  <c r="F21" i="1" l="1"/>
  <c r="F29" i="13"/>
  <c r="F21" i="13" s="1"/>
  <c r="F24" i="12"/>
  <c r="F30" i="12"/>
  <c r="F33" i="12"/>
  <c r="F35" i="12"/>
  <c r="F25" i="12"/>
  <c r="F31" i="12"/>
  <c r="F34" i="12"/>
  <c r="F52" i="11"/>
  <c r="E32" i="11"/>
  <c r="E29" i="11"/>
  <c r="E21" i="11" s="1"/>
  <c r="F44" i="11" s="1"/>
  <c r="E23" i="11"/>
  <c r="F32" i="12" l="1"/>
  <c r="F23" i="12"/>
  <c r="F29" i="12"/>
  <c r="F24" i="11"/>
  <c r="F30" i="11"/>
  <c r="F33" i="11"/>
  <c r="F35" i="11"/>
  <c r="F25" i="11"/>
  <c r="F31" i="11"/>
  <c r="F34" i="11"/>
  <c r="F52" i="10"/>
  <c r="E32" i="10"/>
  <c r="E29" i="10"/>
  <c r="E23" i="10"/>
  <c r="E21" i="10"/>
  <c r="F35" i="10" s="1"/>
  <c r="F21" i="12" l="1"/>
  <c r="F32" i="11"/>
  <c r="F23" i="11"/>
  <c r="F29" i="11"/>
  <c r="F25" i="10"/>
  <c r="F31" i="10"/>
  <c r="F34" i="10"/>
  <c r="F44" i="10"/>
  <c r="F24" i="10"/>
  <c r="F23" i="10" s="1"/>
  <c r="F30" i="10"/>
  <c r="F29" i="10" s="1"/>
  <c r="F33" i="10"/>
  <c r="F32" i="10" s="1"/>
  <c r="F52" i="9"/>
  <c r="E32" i="9"/>
  <c r="E29" i="9"/>
  <c r="E21" i="9" s="1"/>
  <c r="F44" i="9" s="1"/>
  <c r="E23" i="9"/>
  <c r="F21" i="11" l="1"/>
  <c r="F21" i="10"/>
  <c r="F24" i="9"/>
  <c r="F30" i="9"/>
  <c r="F33" i="9"/>
  <c r="F35" i="9"/>
  <c r="F25" i="9"/>
  <c r="F31" i="9"/>
  <c r="F34" i="9"/>
  <c r="F52" i="8"/>
  <c r="E32" i="8"/>
  <c r="E21" i="8" s="1"/>
  <c r="F44" i="8" s="1"/>
  <c r="E29" i="8"/>
  <c r="E23" i="8"/>
  <c r="F32" i="9" l="1"/>
  <c r="F23" i="9"/>
  <c r="F29" i="9"/>
  <c r="F24" i="8"/>
  <c r="F30" i="8"/>
  <c r="F33" i="8"/>
  <c r="F35" i="8"/>
  <c r="F25" i="8"/>
  <c r="F31" i="8"/>
  <c r="F34" i="8"/>
  <c r="F52" i="7"/>
  <c r="E32" i="7"/>
  <c r="E29" i="7"/>
  <c r="E23" i="7"/>
  <c r="F21" i="9" l="1"/>
  <c r="F32" i="8"/>
  <c r="F23" i="8"/>
  <c r="F29" i="8"/>
  <c r="E21" i="7"/>
  <c r="F30" i="7" s="1"/>
  <c r="F35" i="7"/>
  <c r="F31" i="7"/>
  <c r="F29" i="7" s="1"/>
  <c r="F44" i="7"/>
  <c r="F52" i="6"/>
  <c r="E32" i="6"/>
  <c r="E29" i="6"/>
  <c r="E23" i="6"/>
  <c r="F21" i="8" l="1"/>
  <c r="F34" i="7"/>
  <c r="F25" i="7"/>
  <c r="F33" i="7"/>
  <c r="F32" i="7" s="1"/>
  <c r="F24" i="7"/>
  <c r="F23" i="7"/>
  <c r="E21" i="6"/>
  <c r="F35" i="6" s="1"/>
  <c r="F52" i="5"/>
  <c r="E32" i="5"/>
  <c r="E29" i="5"/>
  <c r="E23" i="5"/>
  <c r="F21" i="7" l="1"/>
  <c r="F24" i="6"/>
  <c r="F44" i="6"/>
  <c r="F31" i="6"/>
  <c r="F33" i="6"/>
  <c r="F25" i="6"/>
  <c r="F23" i="6" s="1"/>
  <c r="F34" i="6"/>
  <c r="F30" i="6"/>
  <c r="F32" i="6"/>
  <c r="E21" i="5"/>
  <c r="F35" i="5" s="1"/>
  <c r="F33" i="5"/>
  <c r="F24" i="5"/>
  <c r="F44" i="5"/>
  <c r="F34" i="5"/>
  <c r="F31" i="5"/>
  <c r="F25" i="5"/>
  <c r="F30" i="5"/>
  <c r="F29" i="5" s="1"/>
  <c r="F52" i="4"/>
  <c r="E32" i="4"/>
  <c r="E29" i="4"/>
  <c r="E23" i="4"/>
  <c r="E21" i="4"/>
  <c r="F35" i="4" s="1"/>
  <c r="F29" i="6" l="1"/>
  <c r="F21" i="6" s="1"/>
  <c r="F32" i="5"/>
  <c r="F23" i="5"/>
  <c r="F25" i="4"/>
  <c r="F31" i="4"/>
  <c r="F34" i="4"/>
  <c r="F44" i="4"/>
  <c r="F24" i="4"/>
  <c r="F23" i="4" s="1"/>
  <c r="F30" i="4"/>
  <c r="F29" i="4" s="1"/>
  <c r="F33" i="4"/>
  <c r="F32" i="4" s="1"/>
  <c r="F21" i="5" l="1"/>
  <c r="F21" i="4"/>
</calcChain>
</file>

<file path=xl/sharedStrings.xml><?xml version="1.0" encoding="utf-8"?>
<sst xmlns="http://schemas.openxmlformats.org/spreadsheetml/2006/main" count="648" uniqueCount="64">
  <si>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</si>
  <si>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</si>
  <si>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</si>
  <si>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chráněný fond ekonomických cyklů</t>
  </si>
  <si>
    <t>ISIN</t>
  </si>
  <si>
    <t>CZ0008474038</t>
  </si>
  <si>
    <t>Měna</t>
  </si>
  <si>
    <t>CZK</t>
  </si>
  <si>
    <t>Druh fondu</t>
  </si>
  <si>
    <t>otevřený podílový fond</t>
  </si>
  <si>
    <t>Jmenovitá hodnota PL, Kč</t>
  </si>
  <si>
    <t>Typ fondu</t>
  </si>
  <si>
    <t>speciální</t>
  </si>
  <si>
    <t xml:space="preserve">Měsíční informace fondu kolektivního investování dle § 239 odst. 1 písm. c) </t>
  </si>
  <si>
    <t>A  K  T  I  V  A</t>
  </si>
  <si>
    <t>ř.</t>
  </si>
  <si>
    <t>Hodnota (tis. Kč)</t>
  </si>
  <si>
    <t>Podíl                                                    na celkových aktivech, %</t>
  </si>
  <si>
    <t>k datu</t>
  </si>
  <si>
    <t>Aktiva celkem</t>
  </si>
  <si>
    <t>Pokladní hotovost</t>
  </si>
  <si>
    <t>Pohledávky za bankami a družstevními záložnami</t>
  </si>
  <si>
    <t>Pohledávky za bankami a DZ - splatné na požádání</t>
  </si>
  <si>
    <t>Pohledávky za bankami a DZ - ostatní pohledávky</t>
  </si>
  <si>
    <t>Pohledávky za nebankovními subjekty</t>
  </si>
  <si>
    <t>Pohledávky za nebank. subjekty - splatné na požádání</t>
  </si>
  <si>
    <t>Pohledávky za nebank. subjekty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</si>
  <si>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</si>
  <si>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</si>
  <si>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</si>
  <si>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</si>
  <si>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</si>
  <si>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</si>
  <si>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</si>
  <si>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Účasti s podstatným a rozhodujícím vlivem</t>
  </si>
  <si>
    <t>Dlouhodobý nehmotný majetek</t>
  </si>
  <si>
    <t>Zřizovací výdaje</t>
  </si>
  <si>
    <t>Goodwill</t>
  </si>
  <si>
    <t>Ostatní dlouhodobý nehmotný majetek</t>
  </si>
  <si>
    <t>Dlouhodobý hmotný majetek</t>
  </si>
  <si>
    <t>Pozemky a budovy pro provozní činnost</t>
  </si>
  <si>
    <t>Ostatní dlouhodobý hmotný majetek</t>
  </si>
  <si>
    <t>Ostatní aktiva</t>
  </si>
  <si>
    <t>Pohledávky z upsaného základního kapitálu</t>
  </si>
  <si>
    <t>Náklady a příjmy příštích období</t>
  </si>
  <si>
    <t xml:space="preserve">Měsíční informace fondu kolektivního investování dle § 239 odst. 1 písm b) </t>
  </si>
  <si>
    <t>Počet (ks)</t>
  </si>
  <si>
    <t>Hodnota (Kč)</t>
  </si>
  <si>
    <t>Ukazatel</t>
  </si>
  <si>
    <t>Podílové listy vydané ve sledovaném období</t>
  </si>
  <si>
    <t>Podílové listy odkoupené ve sledovaném období</t>
  </si>
  <si>
    <t>Raiffeisen investiční společnost a.s.
Praha 4, Hvězdova 1716/2b, PSČ 140 78, IČ: 29146739
zapsaná v obchodním rejstříku vedeném Městským soudem v Praze, oddíl B, vložka 18837
http://www.rfis.cz</t>
  </si>
  <si>
    <t>za období 1.1. -</t>
  </si>
  <si>
    <t>za období 1.2. -</t>
  </si>
  <si>
    <t>za období 1.3. -</t>
  </si>
  <si>
    <t>za období 1.4. -</t>
  </si>
  <si>
    <t>za období 1.5. -</t>
  </si>
  <si>
    <t>za období 1.6. -</t>
  </si>
  <si>
    <t>za období 1.7. -</t>
  </si>
  <si>
    <t>za období 1.8. -</t>
  </si>
  <si>
    <t>za období 1.9. -</t>
  </si>
  <si>
    <t>za období 1.10. -</t>
  </si>
  <si>
    <t>za období 1.11. -</t>
  </si>
  <si>
    <t>za období 1.12.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</si>
</sst>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</font>
    <font>
      <b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05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1" fontId="4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Protection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left" vertical="top"/>
    </xf>
    <xf numFmtId="0" fontId="9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1"/>
    </xf>
    <xf numFmtId="0" fontId="18" fillId="0" borderId="19" xfId="1" applyFont="1" applyFill="1" applyBorder="1" applyAlignment="1">
      <alignment vertical="center" wrapText="1"/>
    </xf>
    <xf numFmtId="0" fontId="17" fillId="0" borderId="20" xfId="1" applyFont="1" applyFill="1" applyBorder="1" applyAlignment="1" applyProtection="1">
      <alignment horizontal="center" vertical="center" wrapText="1"/>
    </xf>
    <xf numFmtId="3" fontId="4" fillId="0" borderId="2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3" xfId="1" applyFont="1" applyFill="1" applyBorder="1" applyAlignment="1">
      <alignment horizontal="left" vertical="center" indent="1"/>
    </xf>
    <xf numFmtId="0" fontId="1" fillId="0" borderId="23" xfId="1" applyFont="1" applyFill="1" applyBorder="1" applyAlignment="1">
      <alignment horizontal="left" vertical="center" indent="2"/>
    </xf>
    <xf numFmtId="0" fontId="1" fillId="0" borderId="19" xfId="1" applyFont="1" applyBorder="1" applyAlignment="1">
      <alignment vertical="center"/>
    </xf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7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7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3" fontId="4" fillId="0" borderId="27" xfId="1" applyNumberFormat="1" applyFont="1" applyFill="1" applyBorder="1" applyAlignment="1" applyProtection="1">
      <alignment horizontal="right" vertical="center" indent="1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5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Alignment="1" applyProtection="1">
      <alignment horizontal="left"/>
    </xf>
    <xf numFmtId="0" fontId="20" fillId="0" borderId="6" xfId="1" applyFont="1" applyFill="1" applyBorder="1" applyAlignment="1" applyProtection="1">
      <alignment horizontal="centerContinuous"/>
    </xf>
    <xf numFmtId="0" fontId="1" fillId="0" borderId="7" xfId="1" applyFill="1" applyBorder="1" applyAlignment="1" applyProtection="1">
      <alignment horizontal="centerContinuous"/>
    </xf>
    <xf numFmtId="0" fontId="20" fillId="0" borderId="11" xfId="1" applyFont="1" applyFill="1" applyBorder="1" applyAlignment="1" applyProtection="1">
      <alignment horizontal="centerContinuous" vertical="top"/>
    </xf>
    <xf numFmtId="0" fontId="1" fillId="0" borderId="12" xfId="1" applyFill="1" applyBorder="1" applyAlignment="1" applyProtection="1">
      <alignment horizontal="centerContinuous" vertical="top"/>
    </xf>
    <xf numFmtId="0" fontId="14" fillId="0" borderId="13" xfId="1" applyFont="1" applyFill="1" applyBorder="1" applyAlignment="1" applyProtection="1">
      <alignment horizontal="center" vertical="top"/>
    </xf>
    <xf numFmtId="0" fontId="14" fillId="0" borderId="12" xfId="1" applyFont="1" applyFill="1" applyBorder="1" applyAlignment="1" applyProtection="1">
      <alignment horizontal="right" vertical="center" wrapText="1"/>
    </xf>
    <xf numFmtId="0" fontId="9" fillId="0" borderId="19" xfId="1" applyFont="1" applyFill="1" applyBorder="1" applyAlignment="1" applyProtection="1">
      <alignment vertical="center" wrapText="1"/>
    </xf>
    <xf numFmtId="3" fontId="1" fillId="0" borderId="22" xfId="1" applyNumberFormat="1" applyFont="1" applyFill="1" applyBorder="1" applyAlignment="1" applyProtection="1">
      <alignment horizontal="right" vertical="center" indent="1"/>
    </xf>
    <xf numFmtId="0" fontId="9" fillId="0" borderId="25" xfId="1" applyFont="1" applyFill="1" applyBorder="1" applyAlignment="1" applyProtection="1">
      <alignment vertical="center" wrapText="1"/>
    </xf>
    <xf numFmtId="3" fontId="1" fillId="0" borderId="28" xfId="1" applyNumberFormat="1" applyFont="1" applyFill="1" applyBorder="1" applyAlignment="1" applyProtection="1">
      <alignment horizontal="right" vertical="center" indent="1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0" fontId="21" fillId="2" borderId="0" xfId="2" applyFont="1" applyFill="1" applyAlignment="1">
      <alignment horizontal="centerContinuous" vertical="center" wrapText="1"/>
    </xf>
    <xf numFmtId="0" fontId="22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3" fontId="1" fillId="0" borderId="0" xfId="1" applyNumberFormat="1"/>
  </cellXfs>
  <cellStyles count="3">
    <cellStyle name="Normal" xfId="0" builtinId="0"/>
    <cellStyle name="Normal 2" xfId="1"/>
    <cellStyle name="normální_Denni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19050</xdr:rowOff>
    </xdr:from>
    <xdr:to>
      <xdr:col>1</xdr:col>
      <xdr:colOff>495300</xdr:colOff>
      <xdr:row>2</xdr:row>
      <xdr:rowOff>19050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19050"/>
          <a:ext cx="1638300" cy="390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19050</xdr:rowOff>
    </xdr:from>
    <xdr:to>
      <xdr:col>1</xdr:col>
      <xdr:colOff>495300</xdr:colOff>
      <xdr:row>2</xdr:row>
      <xdr:rowOff>19050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19050"/>
          <a:ext cx="1638300" cy="390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247650</xdr:colOff>
      <xdr:row>2</xdr:row>
      <xdr:rowOff>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38300" cy="390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247650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638300" cy="390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19050</xdr:rowOff>
    </xdr:from>
    <xdr:to>
      <xdr:col>1</xdr:col>
      <xdr:colOff>495300</xdr:colOff>
      <xdr:row>2</xdr:row>
      <xdr:rowOff>19050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19050"/>
          <a:ext cx="1638300" cy="390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19050</xdr:rowOff>
    </xdr:from>
    <xdr:to>
      <xdr:col>1</xdr:col>
      <xdr:colOff>495300</xdr:colOff>
      <xdr:row>2</xdr:row>
      <xdr:rowOff>19050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19050"/>
          <a:ext cx="1638300" cy="390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19050</xdr:rowOff>
    </xdr:from>
    <xdr:to>
      <xdr:col>1</xdr:col>
      <xdr:colOff>495300</xdr:colOff>
      <xdr:row>2</xdr:row>
      <xdr:rowOff>19050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19050"/>
          <a:ext cx="1638300" cy="390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19050</xdr:rowOff>
    </xdr:from>
    <xdr:to>
      <xdr:col>1</xdr:col>
      <xdr:colOff>495300</xdr:colOff>
      <xdr:row>2</xdr:row>
      <xdr:rowOff>19050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19050"/>
          <a:ext cx="1638300" cy="390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19050</xdr:rowOff>
    </xdr:from>
    <xdr:to>
      <xdr:col>1</xdr:col>
      <xdr:colOff>495300</xdr:colOff>
      <xdr:row>2</xdr:row>
      <xdr:rowOff>19050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19050"/>
          <a:ext cx="1638300" cy="390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19050</xdr:rowOff>
    </xdr:from>
    <xdr:to>
      <xdr:col>1</xdr:col>
      <xdr:colOff>495300</xdr:colOff>
      <xdr:row>2</xdr:row>
      <xdr:rowOff>19050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19050"/>
          <a:ext cx="1638300" cy="390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19050</xdr:rowOff>
    </xdr:from>
    <xdr:to>
      <xdr:col>1</xdr:col>
      <xdr:colOff>495300</xdr:colOff>
      <xdr:row>2</xdr:row>
      <xdr:rowOff>19050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19050"/>
          <a:ext cx="1638300" cy="390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19050</xdr:rowOff>
    </xdr:from>
    <xdr:to>
      <xdr:col>1</xdr:col>
      <xdr:colOff>495300</xdr:colOff>
      <xdr:row>2</xdr:row>
      <xdr:rowOff>19050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19050"/>
          <a:ext cx="1638300" cy="390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workbookViewId="0">
      <selection activeCell="G54" sqref="G54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>
        <v>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42400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E22+E23+E29+E32+E44</f>
        <v>3792695</v>
      </c>
      <c r="F21" s="57">
        <f>+F23+F29+F32+F44</f>
        <v>100</v>
      </c>
    </row>
    <row r="22" spans="1:6" hidden="1" x14ac:dyDescent="0.2">
      <c r="A22" s="58" t="s">
        <v>20</v>
      </c>
      <c r="B22" s="59"/>
      <c r="C22" s="59"/>
      <c r="D22" s="60">
        <v>2</v>
      </c>
      <c r="E22" s="61">
        <v>0</v>
      </c>
      <c r="F22" s="62">
        <v>0</v>
      </c>
    </row>
    <row r="23" spans="1:6" x14ac:dyDescent="0.2">
      <c r="A23" s="63" t="s">
        <v>21</v>
      </c>
      <c r="B23" s="59"/>
      <c r="C23" s="59"/>
      <c r="D23" s="60">
        <v>3</v>
      </c>
      <c r="E23" s="61">
        <f>E24+E25</f>
        <v>619668</v>
      </c>
      <c r="F23" s="62">
        <f>+F24+F25</f>
        <v>16.338461173387262</v>
      </c>
    </row>
    <row r="24" spans="1:6" x14ac:dyDescent="0.2">
      <c r="A24" s="64" t="s">
        <v>22</v>
      </c>
      <c r="B24" s="65"/>
      <c r="C24" s="65"/>
      <c r="D24" s="60">
        <v>4</v>
      </c>
      <c r="E24" s="61">
        <v>419666</v>
      </c>
      <c r="F24" s="62">
        <f>E24/E21*100</f>
        <v>11.06511332970355</v>
      </c>
    </row>
    <row r="25" spans="1:6" x14ac:dyDescent="0.2">
      <c r="A25" s="64" t="s">
        <v>23</v>
      </c>
      <c r="B25" s="65"/>
      <c r="C25" s="65"/>
      <c r="D25" s="60">
        <v>5</v>
      </c>
      <c r="E25" s="61">
        <v>200002</v>
      </c>
      <c r="F25" s="62">
        <f>E25/E21*100</f>
        <v>5.2733478436837133</v>
      </c>
    </row>
    <row r="26" spans="1:6" hidden="1" x14ac:dyDescent="0.2">
      <c r="A26" s="63" t="s">
        <v>24</v>
      </c>
      <c r="B26" s="65"/>
      <c r="C26" s="65"/>
      <c r="D26" s="60">
        <v>6</v>
      </c>
      <c r="E26" s="61">
        <v>0</v>
      </c>
      <c r="F26" s="62">
        <v>0</v>
      </c>
    </row>
    <row r="27" spans="1:6" hidden="1" x14ac:dyDescent="0.2">
      <c r="A27" s="64" t="s">
        <v>25</v>
      </c>
      <c r="B27" s="65"/>
      <c r="C27" s="65"/>
      <c r="D27" s="60">
        <v>7</v>
      </c>
      <c r="E27" s="61">
        <v>0</v>
      </c>
      <c r="F27" s="62">
        <v>0</v>
      </c>
    </row>
    <row r="28" spans="1:6" hidden="1" x14ac:dyDescent="0.2">
      <c r="A28" s="64" t="s">
        <v>26</v>
      </c>
      <c r="B28" s="65"/>
      <c r="C28" s="65"/>
      <c r="D28" s="60">
        <v>8</v>
      </c>
      <c r="E28" s="61">
        <v>0</v>
      </c>
      <c r="F28" s="62">
        <v>0</v>
      </c>
    </row>
    <row r="29" spans="1:6" x14ac:dyDescent="0.2">
      <c r="A29" s="63" t="s">
        <v>27</v>
      </c>
      <c r="B29" s="65"/>
      <c r="C29" s="65"/>
      <c r="D29" s="60">
        <v>9</v>
      </c>
      <c r="E29" s="61">
        <f>E30+E31</f>
        <v>2902735</v>
      </c>
      <c r="F29" s="62">
        <f>+F30+F31</f>
        <v>76.534891416262042</v>
      </c>
    </row>
    <row r="30" spans="1:6" x14ac:dyDescent="0.2">
      <c r="A30" s="64" t="s">
        <v>28</v>
      </c>
      <c r="B30" s="65"/>
      <c r="C30" s="65"/>
      <c r="D30" s="60">
        <v>10</v>
      </c>
      <c r="E30" s="61">
        <v>2179834</v>
      </c>
      <c r="F30" s="62">
        <f>E30/E21*100</f>
        <v>57.474539872043493</v>
      </c>
    </row>
    <row r="31" spans="1:6" x14ac:dyDescent="0.2">
      <c r="A31" s="64" t="s">
        <v>29</v>
      </c>
      <c r="B31" s="65"/>
      <c r="C31" s="65"/>
      <c r="D31" s="60">
        <v>11</v>
      </c>
      <c r="E31" s="61">
        <v>722901</v>
      </c>
      <c r="F31" s="62">
        <f>E31/E21*100</f>
        <v>19.060351544218555</v>
      </c>
    </row>
    <row r="32" spans="1:6" x14ac:dyDescent="0.2">
      <c r="A32" s="63" t="s">
        <v>30</v>
      </c>
      <c r="B32" s="65"/>
      <c r="C32" s="65"/>
      <c r="D32" s="60">
        <v>12</v>
      </c>
      <c r="E32" s="61">
        <f>E33+E34+E35</f>
        <v>267062</v>
      </c>
      <c r="F32" s="62">
        <f>+F33+F34+F35</f>
        <v>7.0414836943123555</v>
      </c>
    </row>
    <row r="33" spans="1:6" x14ac:dyDescent="0.2">
      <c r="A33" s="64" t="s">
        <v>31</v>
      </c>
      <c r="B33" s="65"/>
      <c r="C33" s="65"/>
      <c r="D33" s="60">
        <v>13</v>
      </c>
      <c r="E33" s="61">
        <v>57135</v>
      </c>
      <c r="F33" s="62">
        <f>E33/E21*100</f>
        <v>1.506448580758537</v>
      </c>
    </row>
    <row r="34" spans="1:6" x14ac:dyDescent="0.2">
      <c r="A34" s="64" t="s">
        <v>32</v>
      </c>
      <c r="B34" s="65"/>
      <c r="C34" s="65"/>
      <c r="D34" s="60">
        <v>14</v>
      </c>
      <c r="E34" s="61">
        <v>209927</v>
      </c>
      <c r="F34" s="62">
        <f>E34/E21*100</f>
        <v>5.5350351135538185</v>
      </c>
    </row>
    <row r="35" spans="1:6" x14ac:dyDescent="0.2">
      <c r="A35" s="64" t="s">
        <v>33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34</v>
      </c>
      <c r="B36" s="65"/>
      <c r="C36" s="65"/>
      <c r="D36" s="60">
        <v>16</v>
      </c>
      <c r="E36" s="61">
        <v>0</v>
      </c>
      <c r="F36" s="62">
        <v>0</v>
      </c>
    </row>
    <row r="37" spans="1:6" hidden="1" x14ac:dyDescent="0.2">
      <c r="A37" s="63" t="s">
        <v>35</v>
      </c>
      <c r="B37" s="65"/>
      <c r="C37" s="65"/>
      <c r="D37" s="60">
        <v>17</v>
      </c>
      <c r="E37" s="61">
        <v>0</v>
      </c>
      <c r="F37" s="62">
        <v>0</v>
      </c>
    </row>
    <row r="38" spans="1:6" hidden="1" x14ac:dyDescent="0.2">
      <c r="A38" s="64" t="s">
        <v>36</v>
      </c>
      <c r="B38" s="65"/>
      <c r="C38" s="65"/>
      <c r="D38" s="60">
        <v>18</v>
      </c>
      <c r="E38" s="61">
        <v>0</v>
      </c>
      <c r="F38" s="62">
        <v>0</v>
      </c>
    </row>
    <row r="39" spans="1:6" hidden="1" x14ac:dyDescent="0.2">
      <c r="A39" s="64" t="s">
        <v>37</v>
      </c>
      <c r="B39" s="65"/>
      <c r="C39" s="65"/>
      <c r="D39" s="60">
        <v>19</v>
      </c>
      <c r="E39" s="61">
        <v>0</v>
      </c>
      <c r="F39" s="62">
        <v>0</v>
      </c>
    </row>
    <row r="40" spans="1:6" hidden="1" x14ac:dyDescent="0.2">
      <c r="A40" s="64" t="s">
        <v>38</v>
      </c>
      <c r="B40" s="65"/>
      <c r="C40" s="65"/>
      <c r="D40" s="60">
        <v>20</v>
      </c>
      <c r="E40" s="61">
        <v>0</v>
      </c>
      <c r="F40" s="62">
        <v>0</v>
      </c>
    </row>
    <row r="41" spans="1:6" hidden="1" x14ac:dyDescent="0.2">
      <c r="A41" s="63" t="s">
        <v>39</v>
      </c>
      <c r="B41" s="65"/>
      <c r="C41" s="65"/>
      <c r="D41" s="60">
        <v>21</v>
      </c>
      <c r="E41" s="61">
        <v>0</v>
      </c>
      <c r="F41" s="62">
        <v>0</v>
      </c>
    </row>
    <row r="42" spans="1:6" hidden="1" x14ac:dyDescent="0.2">
      <c r="A42" s="64" t="s">
        <v>40</v>
      </c>
      <c r="B42" s="65"/>
      <c r="C42" s="65"/>
      <c r="D42" s="60">
        <v>22</v>
      </c>
      <c r="E42" s="61">
        <v>0</v>
      </c>
      <c r="F42" s="62">
        <v>0</v>
      </c>
    </row>
    <row r="43" spans="1:6" hidden="1" x14ac:dyDescent="0.2">
      <c r="A43" s="64" t="s">
        <v>41</v>
      </c>
      <c r="B43" s="65"/>
      <c r="C43" s="65"/>
      <c r="D43" s="60">
        <v>23</v>
      </c>
      <c r="E43" s="61">
        <v>0</v>
      </c>
      <c r="F43" s="62">
        <v>0</v>
      </c>
    </row>
    <row r="44" spans="1:6" ht="13.5" thickBot="1" x14ac:dyDescent="0.25">
      <c r="A44" s="66" t="s">
        <v>42</v>
      </c>
      <c r="B44" s="67"/>
      <c r="C44" s="67"/>
      <c r="D44" s="68">
        <v>24</v>
      </c>
      <c r="E44" s="69">
        <v>3230</v>
      </c>
      <c r="F44" s="70">
        <f>E44/E21*100</f>
        <v>8.5163716038331588E-2</v>
      </c>
    </row>
    <row r="45" spans="1:6" hidden="1" x14ac:dyDescent="0.2">
      <c r="A45" s="71" t="s">
        <v>43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44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45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46</v>
      </c>
      <c r="F51" s="46" t="s">
        <v>47</v>
      </c>
    </row>
    <row r="52" spans="1:6" ht="16.5" thickBot="1" x14ac:dyDescent="0.25">
      <c r="A52" s="88" t="s">
        <v>48</v>
      </c>
      <c r="B52" s="89"/>
      <c r="C52" s="89"/>
      <c r="D52" s="90" t="s">
        <v>15</v>
      </c>
      <c r="E52" s="91" t="s">
        <v>52</v>
      </c>
      <c r="F52" s="52">
        <f xml:space="preserve"> F20</f>
        <v>42400</v>
      </c>
    </row>
    <row r="53" spans="1:6" x14ac:dyDescent="0.2">
      <c r="A53" s="63" t="s">
        <v>49</v>
      </c>
      <c r="B53" s="92"/>
      <c r="C53" s="92"/>
      <c r="D53" s="60">
        <v>1</v>
      </c>
      <c r="E53" s="61">
        <v>80909993</v>
      </c>
      <c r="F53" s="93">
        <v>84743048.969999999</v>
      </c>
    </row>
    <row r="54" spans="1:6" ht="13.5" thickBot="1" x14ac:dyDescent="0.25">
      <c r="A54" s="66" t="s">
        <v>50</v>
      </c>
      <c r="B54" s="94"/>
      <c r="C54" s="94"/>
      <c r="D54" s="68">
        <v>2</v>
      </c>
      <c r="E54" s="69">
        <v>57892278</v>
      </c>
      <c r="F54" s="95">
        <v>60644475.450000003</v>
      </c>
    </row>
    <row r="55" spans="1:6" x14ac:dyDescent="0.2">
      <c r="A55" s="77"/>
      <c r="B55" s="96"/>
      <c r="C55" s="96"/>
      <c r="D55" s="97"/>
      <c r="E55" s="98"/>
      <c r="F55" s="99"/>
    </row>
    <row r="56" spans="1:6" x14ac:dyDescent="0.2">
      <c r="A56" s="77"/>
      <c r="B56" s="96"/>
      <c r="C56" s="96"/>
      <c r="D56" s="97"/>
      <c r="E56" s="98"/>
      <c r="F56" s="99"/>
    </row>
    <row r="57" spans="1:6" ht="51" x14ac:dyDescent="0.25">
      <c r="A57" s="100" t="s">
        <v>51</v>
      </c>
      <c r="B57" s="101"/>
      <c r="C57" s="101"/>
      <c r="D57" s="102"/>
      <c r="E57" s="102"/>
      <c r="F57" s="103"/>
    </row>
    <row r="60" spans="1:6" x14ac:dyDescent="0.2">
      <c r="E60" s="104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workbookViewId="0">
      <selection sqref="A1:XFD1048576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>
        <v>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42674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E22+E23+E29+E32+E44</f>
        <v>3703928</v>
      </c>
      <c r="F21" s="57">
        <f>+F23+F29+F32+F44</f>
        <v>100.00000000000001</v>
      </c>
    </row>
    <row r="22" spans="1:6" hidden="1" x14ac:dyDescent="0.2">
      <c r="A22" s="58" t="s">
        <v>20</v>
      </c>
      <c r="B22" s="59"/>
      <c r="C22" s="59"/>
      <c r="D22" s="60">
        <v>2</v>
      </c>
      <c r="E22" s="61">
        <v>0</v>
      </c>
      <c r="F22" s="62">
        <v>0</v>
      </c>
    </row>
    <row r="23" spans="1:6" x14ac:dyDescent="0.2">
      <c r="A23" s="63" t="s">
        <v>21</v>
      </c>
      <c r="B23" s="59"/>
      <c r="C23" s="59"/>
      <c r="D23" s="60">
        <v>3</v>
      </c>
      <c r="E23" s="61">
        <f>E24+E25</f>
        <v>136349</v>
      </c>
      <c r="F23" s="62">
        <f>+F24+F25</f>
        <v>3.6812000665239717</v>
      </c>
    </row>
    <row r="24" spans="1:6" x14ac:dyDescent="0.2">
      <c r="A24" s="64" t="s">
        <v>22</v>
      </c>
      <c r="B24" s="65"/>
      <c r="C24" s="65"/>
      <c r="D24" s="60">
        <v>4</v>
      </c>
      <c r="E24" s="61">
        <v>136349</v>
      </c>
      <c r="F24" s="62">
        <f>E24/E21*100</f>
        <v>3.6812000665239717</v>
      </c>
    </row>
    <row r="25" spans="1:6" x14ac:dyDescent="0.2">
      <c r="A25" s="64" t="s">
        <v>23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24</v>
      </c>
      <c r="B26" s="65"/>
      <c r="C26" s="65"/>
      <c r="D26" s="60">
        <v>6</v>
      </c>
      <c r="E26" s="61">
        <v>0</v>
      </c>
      <c r="F26" s="62">
        <v>0</v>
      </c>
    </row>
    <row r="27" spans="1:6" hidden="1" x14ac:dyDescent="0.2">
      <c r="A27" s="64" t="s">
        <v>25</v>
      </c>
      <c r="B27" s="65"/>
      <c r="C27" s="65"/>
      <c r="D27" s="60">
        <v>7</v>
      </c>
      <c r="E27" s="61">
        <v>0</v>
      </c>
      <c r="F27" s="62">
        <v>0</v>
      </c>
    </row>
    <row r="28" spans="1:6" hidden="1" x14ac:dyDescent="0.2">
      <c r="A28" s="64" t="s">
        <v>26</v>
      </c>
      <c r="B28" s="65"/>
      <c r="C28" s="65"/>
      <c r="D28" s="60">
        <v>8</v>
      </c>
      <c r="E28" s="61">
        <v>0</v>
      </c>
      <c r="F28" s="62">
        <v>0</v>
      </c>
    </row>
    <row r="29" spans="1:6" x14ac:dyDescent="0.2">
      <c r="A29" s="63" t="s">
        <v>27</v>
      </c>
      <c r="B29" s="65"/>
      <c r="C29" s="65"/>
      <c r="D29" s="60">
        <v>9</v>
      </c>
      <c r="E29" s="61">
        <f>E30+E31</f>
        <v>2882432</v>
      </c>
      <c r="F29" s="62">
        <f>+F30+F31</f>
        <v>77.820951163197563</v>
      </c>
    </row>
    <row r="30" spans="1:6" x14ac:dyDescent="0.2">
      <c r="A30" s="64" t="s">
        <v>28</v>
      </c>
      <c r="B30" s="65"/>
      <c r="C30" s="65"/>
      <c r="D30" s="60">
        <v>10</v>
      </c>
      <c r="E30" s="61">
        <v>2034679</v>
      </c>
      <c r="F30" s="62">
        <f>E30/E21*100</f>
        <v>54.933006257141074</v>
      </c>
    </row>
    <row r="31" spans="1:6" x14ac:dyDescent="0.2">
      <c r="A31" s="64" t="s">
        <v>29</v>
      </c>
      <c r="B31" s="65"/>
      <c r="C31" s="65"/>
      <c r="D31" s="60">
        <v>11</v>
      </c>
      <c r="E31" s="61">
        <v>847753</v>
      </c>
      <c r="F31" s="62">
        <f>E31/E21*100</f>
        <v>22.887944906056489</v>
      </c>
    </row>
    <row r="32" spans="1:6" x14ac:dyDescent="0.2">
      <c r="A32" s="63" t="s">
        <v>30</v>
      </c>
      <c r="B32" s="65"/>
      <c r="C32" s="65"/>
      <c r="D32" s="60">
        <v>12</v>
      </c>
      <c r="E32" s="61">
        <f>E33+E34+E35</f>
        <v>540967</v>
      </c>
      <c r="F32" s="62">
        <f>+F33+F34+F35</f>
        <v>14.605224507603818</v>
      </c>
    </row>
    <row r="33" spans="1:6" x14ac:dyDescent="0.2">
      <c r="A33" s="64" t="s">
        <v>31</v>
      </c>
      <c r="B33" s="65"/>
      <c r="C33" s="65"/>
      <c r="D33" s="60">
        <v>13</v>
      </c>
      <c r="E33" s="61">
        <v>50681</v>
      </c>
      <c r="F33" s="62">
        <f>E33/E21*100</f>
        <v>1.3683041355015539</v>
      </c>
    </row>
    <row r="34" spans="1:6" x14ac:dyDescent="0.2">
      <c r="A34" s="64" t="s">
        <v>32</v>
      </c>
      <c r="B34" s="65"/>
      <c r="C34" s="65"/>
      <c r="D34" s="60">
        <v>14</v>
      </c>
      <c r="E34" s="61">
        <v>490286</v>
      </c>
      <c r="F34" s="62">
        <f>E34/E21*100</f>
        <v>13.236920372102265</v>
      </c>
    </row>
    <row r="35" spans="1:6" x14ac:dyDescent="0.2">
      <c r="A35" s="64" t="s">
        <v>33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34</v>
      </c>
      <c r="B36" s="65"/>
      <c r="C36" s="65"/>
      <c r="D36" s="60">
        <v>16</v>
      </c>
      <c r="E36" s="61">
        <v>0</v>
      </c>
      <c r="F36" s="62">
        <v>0</v>
      </c>
    </row>
    <row r="37" spans="1:6" hidden="1" x14ac:dyDescent="0.2">
      <c r="A37" s="63" t="s">
        <v>35</v>
      </c>
      <c r="B37" s="65"/>
      <c r="C37" s="65"/>
      <c r="D37" s="60">
        <v>17</v>
      </c>
      <c r="E37" s="61">
        <v>0</v>
      </c>
      <c r="F37" s="62">
        <v>0</v>
      </c>
    </row>
    <row r="38" spans="1:6" hidden="1" x14ac:dyDescent="0.2">
      <c r="A38" s="64" t="s">
        <v>36</v>
      </c>
      <c r="B38" s="65"/>
      <c r="C38" s="65"/>
      <c r="D38" s="60">
        <v>18</v>
      </c>
      <c r="E38" s="61">
        <v>0</v>
      </c>
      <c r="F38" s="62">
        <v>0</v>
      </c>
    </row>
    <row r="39" spans="1:6" hidden="1" x14ac:dyDescent="0.2">
      <c r="A39" s="64" t="s">
        <v>37</v>
      </c>
      <c r="B39" s="65"/>
      <c r="C39" s="65"/>
      <c r="D39" s="60">
        <v>19</v>
      </c>
      <c r="E39" s="61">
        <v>0</v>
      </c>
      <c r="F39" s="62">
        <v>0</v>
      </c>
    </row>
    <row r="40" spans="1:6" hidden="1" x14ac:dyDescent="0.2">
      <c r="A40" s="64" t="s">
        <v>38</v>
      </c>
      <c r="B40" s="65"/>
      <c r="C40" s="65"/>
      <c r="D40" s="60">
        <v>20</v>
      </c>
      <c r="E40" s="61">
        <v>0</v>
      </c>
      <c r="F40" s="62">
        <v>0</v>
      </c>
    </row>
    <row r="41" spans="1:6" hidden="1" x14ac:dyDescent="0.2">
      <c r="A41" s="63" t="s">
        <v>39</v>
      </c>
      <c r="B41" s="65"/>
      <c r="C41" s="65"/>
      <c r="D41" s="60">
        <v>21</v>
      </c>
      <c r="E41" s="61">
        <v>0</v>
      </c>
      <c r="F41" s="62">
        <v>0</v>
      </c>
    </row>
    <row r="42" spans="1:6" hidden="1" x14ac:dyDescent="0.2">
      <c r="A42" s="64" t="s">
        <v>40</v>
      </c>
      <c r="B42" s="65"/>
      <c r="C42" s="65"/>
      <c r="D42" s="60">
        <v>22</v>
      </c>
      <c r="E42" s="61">
        <v>0</v>
      </c>
      <c r="F42" s="62">
        <v>0</v>
      </c>
    </row>
    <row r="43" spans="1:6" hidden="1" x14ac:dyDescent="0.2">
      <c r="A43" s="64" t="s">
        <v>41</v>
      </c>
      <c r="B43" s="65"/>
      <c r="C43" s="65"/>
      <c r="D43" s="60">
        <v>23</v>
      </c>
      <c r="E43" s="61">
        <v>0</v>
      </c>
      <c r="F43" s="62">
        <v>0</v>
      </c>
    </row>
    <row r="44" spans="1:6" ht="13.5" thickBot="1" x14ac:dyDescent="0.25">
      <c r="A44" s="66" t="s">
        <v>42</v>
      </c>
      <c r="B44" s="67"/>
      <c r="C44" s="67"/>
      <c r="D44" s="68">
        <v>24</v>
      </c>
      <c r="E44" s="69">
        <v>144180</v>
      </c>
      <c r="F44" s="70">
        <f>E44/E21*100</f>
        <v>3.8926242626746523</v>
      </c>
    </row>
    <row r="45" spans="1:6" hidden="1" x14ac:dyDescent="0.2">
      <c r="A45" s="71" t="s">
        <v>43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44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45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46</v>
      </c>
      <c r="F51" s="46" t="s">
        <v>47</v>
      </c>
    </row>
    <row r="52" spans="1:6" ht="16.5" thickBot="1" x14ac:dyDescent="0.25">
      <c r="A52" s="88" t="s">
        <v>48</v>
      </c>
      <c r="B52" s="89"/>
      <c r="C52" s="89"/>
      <c r="D52" s="90" t="s">
        <v>15</v>
      </c>
      <c r="E52" s="91" t="s">
        <v>61</v>
      </c>
      <c r="F52" s="52">
        <f xml:space="preserve"> F20</f>
        <v>42674</v>
      </c>
    </row>
    <row r="53" spans="1:6" x14ac:dyDescent="0.2">
      <c r="A53" s="63" t="s">
        <v>49</v>
      </c>
      <c r="B53" s="92"/>
      <c r="C53" s="92"/>
      <c r="D53" s="60">
        <v>1</v>
      </c>
      <c r="E53" s="61">
        <v>22296602</v>
      </c>
      <c r="F53" s="93">
        <v>23593413.940000001</v>
      </c>
    </row>
    <row r="54" spans="1:6" ht="13.5" thickBot="1" x14ac:dyDescent="0.25">
      <c r="A54" s="66" t="s">
        <v>50</v>
      </c>
      <c r="B54" s="94"/>
      <c r="C54" s="94"/>
      <c r="D54" s="68">
        <v>2</v>
      </c>
      <c r="E54" s="69">
        <v>84997039</v>
      </c>
      <c r="F54" s="95">
        <v>89920001.129999995</v>
      </c>
    </row>
    <row r="55" spans="1:6" x14ac:dyDescent="0.2">
      <c r="A55" s="77"/>
      <c r="B55" s="96"/>
      <c r="C55" s="96"/>
      <c r="D55" s="97"/>
      <c r="E55" s="98"/>
      <c r="F55" s="99"/>
    </row>
    <row r="56" spans="1:6" x14ac:dyDescent="0.2">
      <c r="A56" s="77"/>
      <c r="B56" s="96"/>
      <c r="C56" s="96"/>
      <c r="D56" s="97"/>
      <c r="E56" s="98"/>
      <c r="F56" s="99"/>
    </row>
    <row r="57" spans="1:6" ht="51" x14ac:dyDescent="0.25">
      <c r="A57" s="100" t="s">
        <v>51</v>
      </c>
      <c r="B57" s="101"/>
      <c r="C57" s="101"/>
      <c r="D57" s="102"/>
      <c r="E57" s="102"/>
      <c r="F57" s="103"/>
    </row>
    <row r="60" spans="1:6" x14ac:dyDescent="0.2">
      <c r="E60" s="104"/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workbookViewId="0">
      <selection activeCell="I5" sqref="I5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>
        <v>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42704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E22+E23+E29+E32+E44</f>
        <v>3552703</v>
      </c>
      <c r="F21" s="57">
        <f>+F23+F29+F32+F44</f>
        <v>100</v>
      </c>
    </row>
    <row r="22" spans="1:6" hidden="1" x14ac:dyDescent="0.2">
      <c r="A22" s="58" t="s">
        <v>20</v>
      </c>
      <c r="B22" s="59"/>
      <c r="C22" s="59"/>
      <c r="D22" s="60">
        <v>2</v>
      </c>
      <c r="E22" s="61">
        <v>0</v>
      </c>
      <c r="F22" s="62">
        <v>0</v>
      </c>
    </row>
    <row r="23" spans="1:6" x14ac:dyDescent="0.2">
      <c r="A23" s="63" t="s">
        <v>21</v>
      </c>
      <c r="B23" s="59"/>
      <c r="C23" s="59"/>
      <c r="D23" s="60">
        <v>3</v>
      </c>
      <c r="E23" s="61">
        <f>E24+E25</f>
        <v>87124</v>
      </c>
      <c r="F23" s="62">
        <f>+F24+F25</f>
        <v>2.4523299583443929</v>
      </c>
    </row>
    <row r="24" spans="1:6" x14ac:dyDescent="0.2">
      <c r="A24" s="64" t="s">
        <v>22</v>
      </c>
      <c r="B24" s="65"/>
      <c r="C24" s="65"/>
      <c r="D24" s="60">
        <v>4</v>
      </c>
      <c r="E24" s="61">
        <v>87124</v>
      </c>
      <c r="F24" s="62">
        <f>E24/E21*100</f>
        <v>2.4523299583443929</v>
      </c>
    </row>
    <row r="25" spans="1:6" x14ac:dyDescent="0.2">
      <c r="A25" s="64" t="s">
        <v>23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24</v>
      </c>
      <c r="B26" s="65"/>
      <c r="C26" s="65"/>
      <c r="D26" s="60">
        <v>6</v>
      </c>
      <c r="E26" s="61">
        <v>0</v>
      </c>
      <c r="F26" s="62">
        <v>0</v>
      </c>
    </row>
    <row r="27" spans="1:6" hidden="1" x14ac:dyDescent="0.2">
      <c r="A27" s="64" t="s">
        <v>25</v>
      </c>
      <c r="B27" s="65"/>
      <c r="C27" s="65"/>
      <c r="D27" s="60">
        <v>7</v>
      </c>
      <c r="E27" s="61">
        <v>0</v>
      </c>
      <c r="F27" s="62">
        <v>0</v>
      </c>
    </row>
    <row r="28" spans="1:6" hidden="1" x14ac:dyDescent="0.2">
      <c r="A28" s="64" t="s">
        <v>26</v>
      </c>
      <c r="B28" s="65"/>
      <c r="C28" s="65"/>
      <c r="D28" s="60">
        <v>8</v>
      </c>
      <c r="E28" s="61">
        <v>0</v>
      </c>
      <c r="F28" s="62">
        <v>0</v>
      </c>
    </row>
    <row r="29" spans="1:6" x14ac:dyDescent="0.2">
      <c r="A29" s="63" t="s">
        <v>27</v>
      </c>
      <c r="B29" s="65"/>
      <c r="C29" s="65"/>
      <c r="D29" s="60">
        <v>9</v>
      </c>
      <c r="E29" s="61">
        <f>E30+E31</f>
        <v>2910758</v>
      </c>
      <c r="F29" s="62">
        <f>+F30+F31</f>
        <v>81.930800294874075</v>
      </c>
    </row>
    <row r="30" spans="1:6" x14ac:dyDescent="0.2">
      <c r="A30" s="64" t="s">
        <v>28</v>
      </c>
      <c r="B30" s="65"/>
      <c r="C30" s="65"/>
      <c r="D30" s="60">
        <v>10</v>
      </c>
      <c r="E30" s="61">
        <v>2041179</v>
      </c>
      <c r="F30" s="62">
        <f>E30/E21*100</f>
        <v>57.454253845593058</v>
      </c>
    </row>
    <row r="31" spans="1:6" x14ac:dyDescent="0.2">
      <c r="A31" s="64" t="s">
        <v>29</v>
      </c>
      <c r="B31" s="65"/>
      <c r="C31" s="65"/>
      <c r="D31" s="60">
        <v>11</v>
      </c>
      <c r="E31" s="61">
        <v>869579</v>
      </c>
      <c r="F31" s="62">
        <f>E31/E21*100</f>
        <v>24.47654644928101</v>
      </c>
    </row>
    <row r="32" spans="1:6" x14ac:dyDescent="0.2">
      <c r="A32" s="63" t="s">
        <v>30</v>
      </c>
      <c r="B32" s="65"/>
      <c r="C32" s="65"/>
      <c r="D32" s="60">
        <v>12</v>
      </c>
      <c r="E32" s="61">
        <f>E33+E34+E35</f>
        <v>552625</v>
      </c>
      <c r="F32" s="62">
        <f>+F33+F34+F35</f>
        <v>15.555057656100161</v>
      </c>
    </row>
    <row r="33" spans="1:6" x14ac:dyDescent="0.2">
      <c r="A33" s="64" t="s">
        <v>31</v>
      </c>
      <c r="B33" s="65"/>
      <c r="C33" s="65"/>
      <c r="D33" s="60">
        <v>13</v>
      </c>
      <c r="E33" s="61">
        <v>48368</v>
      </c>
      <c r="F33" s="62">
        <f>E33/E21*100</f>
        <v>1.361442259597833</v>
      </c>
    </row>
    <row r="34" spans="1:6" x14ac:dyDescent="0.2">
      <c r="A34" s="64" t="s">
        <v>32</v>
      </c>
      <c r="B34" s="65"/>
      <c r="C34" s="65"/>
      <c r="D34" s="60">
        <v>14</v>
      </c>
      <c r="E34" s="61">
        <v>504257</v>
      </c>
      <c r="F34" s="62">
        <f>E34/E21*100</f>
        <v>14.193615396502327</v>
      </c>
    </row>
    <row r="35" spans="1:6" x14ac:dyDescent="0.2">
      <c r="A35" s="64" t="s">
        <v>33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34</v>
      </c>
      <c r="B36" s="65"/>
      <c r="C36" s="65"/>
      <c r="D36" s="60">
        <v>16</v>
      </c>
      <c r="E36" s="61">
        <v>0</v>
      </c>
      <c r="F36" s="62">
        <v>0</v>
      </c>
    </row>
    <row r="37" spans="1:6" hidden="1" x14ac:dyDescent="0.2">
      <c r="A37" s="63" t="s">
        <v>35</v>
      </c>
      <c r="B37" s="65"/>
      <c r="C37" s="65"/>
      <c r="D37" s="60">
        <v>17</v>
      </c>
      <c r="E37" s="61">
        <v>0</v>
      </c>
      <c r="F37" s="62">
        <v>0</v>
      </c>
    </row>
    <row r="38" spans="1:6" hidden="1" x14ac:dyDescent="0.2">
      <c r="A38" s="64" t="s">
        <v>36</v>
      </c>
      <c r="B38" s="65"/>
      <c r="C38" s="65"/>
      <c r="D38" s="60">
        <v>18</v>
      </c>
      <c r="E38" s="61">
        <v>0</v>
      </c>
      <c r="F38" s="62">
        <v>0</v>
      </c>
    </row>
    <row r="39" spans="1:6" hidden="1" x14ac:dyDescent="0.2">
      <c r="A39" s="64" t="s">
        <v>37</v>
      </c>
      <c r="B39" s="65"/>
      <c r="C39" s="65"/>
      <c r="D39" s="60">
        <v>19</v>
      </c>
      <c r="E39" s="61">
        <v>0</v>
      </c>
      <c r="F39" s="62">
        <v>0</v>
      </c>
    </row>
    <row r="40" spans="1:6" hidden="1" x14ac:dyDescent="0.2">
      <c r="A40" s="64" t="s">
        <v>38</v>
      </c>
      <c r="B40" s="65"/>
      <c r="C40" s="65"/>
      <c r="D40" s="60">
        <v>20</v>
      </c>
      <c r="E40" s="61">
        <v>0</v>
      </c>
      <c r="F40" s="62">
        <v>0</v>
      </c>
    </row>
    <row r="41" spans="1:6" hidden="1" x14ac:dyDescent="0.2">
      <c r="A41" s="63" t="s">
        <v>39</v>
      </c>
      <c r="B41" s="65"/>
      <c r="C41" s="65"/>
      <c r="D41" s="60">
        <v>21</v>
      </c>
      <c r="E41" s="61">
        <v>0</v>
      </c>
      <c r="F41" s="62">
        <v>0</v>
      </c>
    </row>
    <row r="42" spans="1:6" hidden="1" x14ac:dyDescent="0.2">
      <c r="A42" s="64" t="s">
        <v>40</v>
      </c>
      <c r="B42" s="65"/>
      <c r="C42" s="65"/>
      <c r="D42" s="60">
        <v>22</v>
      </c>
      <c r="E42" s="61">
        <v>0</v>
      </c>
      <c r="F42" s="62">
        <v>0</v>
      </c>
    </row>
    <row r="43" spans="1:6" hidden="1" x14ac:dyDescent="0.2">
      <c r="A43" s="64" t="s">
        <v>41</v>
      </c>
      <c r="B43" s="65"/>
      <c r="C43" s="65"/>
      <c r="D43" s="60">
        <v>23</v>
      </c>
      <c r="E43" s="61">
        <v>0</v>
      </c>
      <c r="F43" s="62">
        <v>0</v>
      </c>
    </row>
    <row r="44" spans="1:6" ht="13.5" thickBot="1" x14ac:dyDescent="0.25">
      <c r="A44" s="66" t="s">
        <v>42</v>
      </c>
      <c r="B44" s="67"/>
      <c r="C44" s="67"/>
      <c r="D44" s="68">
        <v>24</v>
      </c>
      <c r="E44" s="69">
        <v>2196</v>
      </c>
      <c r="F44" s="70">
        <f>E44/E21*100</f>
        <v>6.1812090681376969E-2</v>
      </c>
    </row>
    <row r="45" spans="1:6" hidden="1" x14ac:dyDescent="0.2">
      <c r="A45" s="71" t="s">
        <v>43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44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45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46</v>
      </c>
      <c r="F51" s="46" t="s">
        <v>47</v>
      </c>
    </row>
    <row r="52" spans="1:6" ht="16.5" thickBot="1" x14ac:dyDescent="0.25">
      <c r="A52" s="88" t="s">
        <v>48</v>
      </c>
      <c r="B52" s="89"/>
      <c r="C52" s="89"/>
      <c r="D52" s="90" t="s">
        <v>15</v>
      </c>
      <c r="E52" s="91" t="s">
        <v>62</v>
      </c>
      <c r="F52" s="52">
        <f xml:space="preserve"> F20</f>
        <v>42704</v>
      </c>
    </row>
    <row r="53" spans="1:6" x14ac:dyDescent="0.2">
      <c r="A53" s="63" t="s">
        <v>49</v>
      </c>
      <c r="B53" s="92"/>
      <c r="C53" s="92"/>
      <c r="D53" s="60">
        <v>1</v>
      </c>
      <c r="E53" s="61">
        <v>89852490</v>
      </c>
      <c r="F53" s="93">
        <v>95085259</v>
      </c>
    </row>
    <row r="54" spans="1:6" ht="13.5" thickBot="1" x14ac:dyDescent="0.25">
      <c r="A54" s="66" t="s">
        <v>50</v>
      </c>
      <c r="B54" s="94"/>
      <c r="C54" s="94"/>
      <c r="D54" s="68">
        <v>2</v>
      </c>
      <c r="E54" s="69">
        <v>98122892</v>
      </c>
      <c r="F54" s="95">
        <v>103816639</v>
      </c>
    </row>
    <row r="55" spans="1:6" x14ac:dyDescent="0.2">
      <c r="A55" s="77"/>
      <c r="B55" s="96"/>
      <c r="C55" s="96"/>
      <c r="D55" s="97"/>
      <c r="E55" s="98"/>
      <c r="F55" s="99"/>
    </row>
    <row r="56" spans="1:6" x14ac:dyDescent="0.2">
      <c r="A56" s="77"/>
      <c r="B56" s="96"/>
      <c r="C56" s="96"/>
      <c r="D56" s="97"/>
      <c r="E56" s="98"/>
      <c r="F56" s="99"/>
    </row>
    <row r="57" spans="1:6" ht="51" x14ac:dyDescent="0.25">
      <c r="A57" s="100" t="s">
        <v>51</v>
      </c>
      <c r="B57" s="101"/>
      <c r="C57" s="101"/>
      <c r="D57" s="102"/>
      <c r="E57" s="102"/>
      <c r="F57" s="103"/>
    </row>
    <row r="60" spans="1:6" x14ac:dyDescent="0.2">
      <c r="E60" s="104"/>
    </row>
  </sheetData>
  <pageMargins left="0.70866141732283472" right="0.70866141732283472" top="0.74803149606299213" bottom="0.74803149606299213" header="0.31496062992125984" footer="0.31496062992125984"/>
  <pageSetup paperSize="9" scale="92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tabSelected="1" workbookViewId="0">
      <selection activeCell="G55" sqref="G55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>
        <v>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42735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E22+E23+E29+E32+E44</f>
        <v>3398235</v>
      </c>
      <c r="F21" s="57">
        <f>+F23+F29+F32+F44</f>
        <v>100.00000000000001</v>
      </c>
    </row>
    <row r="22" spans="1:6" hidden="1" x14ac:dyDescent="0.2">
      <c r="A22" s="58" t="s">
        <v>20</v>
      </c>
      <c r="B22" s="59"/>
      <c r="C22" s="59"/>
      <c r="D22" s="60">
        <v>2</v>
      </c>
      <c r="E22" s="61">
        <v>0</v>
      </c>
      <c r="F22" s="62">
        <v>0</v>
      </c>
    </row>
    <row r="23" spans="1:6" x14ac:dyDescent="0.2">
      <c r="A23" s="63" t="s">
        <v>21</v>
      </c>
      <c r="B23" s="59"/>
      <c r="C23" s="59"/>
      <c r="D23" s="60">
        <v>3</v>
      </c>
      <c r="E23" s="61">
        <f>E24+E25</f>
        <v>139605</v>
      </c>
      <c r="F23" s="62">
        <f>+F24+F25</f>
        <v>4.1081620311720641</v>
      </c>
    </row>
    <row r="24" spans="1:6" x14ac:dyDescent="0.2">
      <c r="A24" s="64" t="s">
        <v>22</v>
      </c>
      <c r="B24" s="65"/>
      <c r="C24" s="65"/>
      <c r="D24" s="60">
        <v>4</v>
      </c>
      <c r="E24" s="61">
        <v>139605</v>
      </c>
      <c r="F24" s="62">
        <f>E24/E21*100</f>
        <v>4.1081620311720641</v>
      </c>
    </row>
    <row r="25" spans="1:6" x14ac:dyDescent="0.2">
      <c r="A25" s="64" t="s">
        <v>23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24</v>
      </c>
      <c r="B26" s="65"/>
      <c r="C26" s="65"/>
      <c r="D26" s="60">
        <v>6</v>
      </c>
      <c r="E26" s="61">
        <v>0</v>
      </c>
      <c r="F26" s="62">
        <v>0</v>
      </c>
    </row>
    <row r="27" spans="1:6" hidden="1" x14ac:dyDescent="0.2">
      <c r="A27" s="64" t="s">
        <v>25</v>
      </c>
      <c r="B27" s="65"/>
      <c r="C27" s="65"/>
      <c r="D27" s="60">
        <v>7</v>
      </c>
      <c r="E27" s="61">
        <v>0</v>
      </c>
      <c r="F27" s="62">
        <v>0</v>
      </c>
    </row>
    <row r="28" spans="1:6" hidden="1" x14ac:dyDescent="0.2">
      <c r="A28" s="64" t="s">
        <v>26</v>
      </c>
      <c r="B28" s="65"/>
      <c r="C28" s="65"/>
      <c r="D28" s="60">
        <v>8</v>
      </c>
      <c r="E28" s="61">
        <v>0</v>
      </c>
      <c r="F28" s="62">
        <v>0</v>
      </c>
    </row>
    <row r="29" spans="1:6" x14ac:dyDescent="0.2">
      <c r="A29" s="63" t="s">
        <v>27</v>
      </c>
      <c r="B29" s="65"/>
      <c r="C29" s="65"/>
      <c r="D29" s="60">
        <v>9</v>
      </c>
      <c r="E29" s="61">
        <f>E30+E31</f>
        <v>2692062</v>
      </c>
      <c r="F29" s="62">
        <f>+F30+F31</f>
        <v>79.219418315684464</v>
      </c>
    </row>
    <row r="30" spans="1:6" x14ac:dyDescent="0.2">
      <c r="A30" s="64" t="s">
        <v>28</v>
      </c>
      <c r="B30" s="65"/>
      <c r="C30" s="65"/>
      <c r="D30" s="60">
        <v>10</v>
      </c>
      <c r="E30" s="61">
        <f>2050127</f>
        <v>2050127</v>
      </c>
      <c r="F30" s="62">
        <f>E30/E21*100</f>
        <v>60.329170878411887</v>
      </c>
    </row>
    <row r="31" spans="1:6" x14ac:dyDescent="0.2">
      <c r="A31" s="64" t="s">
        <v>29</v>
      </c>
      <c r="B31" s="65"/>
      <c r="C31" s="65"/>
      <c r="D31" s="60">
        <v>11</v>
      </c>
      <c r="E31" s="61">
        <v>641935</v>
      </c>
      <c r="F31" s="62">
        <f>E31/E21*100</f>
        <v>18.890247437272585</v>
      </c>
    </row>
    <row r="32" spans="1:6" x14ac:dyDescent="0.2">
      <c r="A32" s="63" t="s">
        <v>30</v>
      </c>
      <c r="B32" s="65"/>
      <c r="C32" s="65"/>
      <c r="D32" s="60">
        <v>12</v>
      </c>
      <c r="E32" s="61">
        <f>E33+E34+E35</f>
        <v>563318</v>
      </c>
      <c r="F32" s="62">
        <f>+F33+F34+F35</f>
        <v>16.576781770536762</v>
      </c>
    </row>
    <row r="33" spans="1:6" x14ac:dyDescent="0.2">
      <c r="A33" s="64" t="s">
        <v>31</v>
      </c>
      <c r="B33" s="65"/>
      <c r="C33" s="65"/>
      <c r="D33" s="60">
        <v>13</v>
      </c>
      <c r="E33" s="61">
        <v>51083</v>
      </c>
      <c r="F33" s="62">
        <f>E33/E21*100</f>
        <v>1.503221525291806</v>
      </c>
    </row>
    <row r="34" spans="1:6" x14ac:dyDescent="0.2">
      <c r="A34" s="64" t="s">
        <v>32</v>
      </c>
      <c r="B34" s="65"/>
      <c r="C34" s="65"/>
      <c r="D34" s="60">
        <v>14</v>
      </c>
      <c r="E34" s="61">
        <v>512235</v>
      </c>
      <c r="F34" s="62">
        <f>E34/E21*100</f>
        <v>15.073560245244957</v>
      </c>
    </row>
    <row r="35" spans="1:6" x14ac:dyDescent="0.2">
      <c r="A35" s="64" t="s">
        <v>33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34</v>
      </c>
      <c r="B36" s="65"/>
      <c r="C36" s="65"/>
      <c r="D36" s="60">
        <v>16</v>
      </c>
      <c r="E36" s="61">
        <v>0</v>
      </c>
      <c r="F36" s="62">
        <v>0</v>
      </c>
    </row>
    <row r="37" spans="1:6" hidden="1" x14ac:dyDescent="0.2">
      <c r="A37" s="63" t="s">
        <v>35</v>
      </c>
      <c r="B37" s="65"/>
      <c r="C37" s="65"/>
      <c r="D37" s="60">
        <v>17</v>
      </c>
      <c r="E37" s="61">
        <v>0</v>
      </c>
      <c r="F37" s="62">
        <v>0</v>
      </c>
    </row>
    <row r="38" spans="1:6" hidden="1" x14ac:dyDescent="0.2">
      <c r="A38" s="64" t="s">
        <v>36</v>
      </c>
      <c r="B38" s="65"/>
      <c r="C38" s="65"/>
      <c r="D38" s="60">
        <v>18</v>
      </c>
      <c r="E38" s="61">
        <v>0</v>
      </c>
      <c r="F38" s="62">
        <v>0</v>
      </c>
    </row>
    <row r="39" spans="1:6" hidden="1" x14ac:dyDescent="0.2">
      <c r="A39" s="64" t="s">
        <v>37</v>
      </c>
      <c r="B39" s="65"/>
      <c r="C39" s="65"/>
      <c r="D39" s="60">
        <v>19</v>
      </c>
      <c r="E39" s="61">
        <v>0</v>
      </c>
      <c r="F39" s="62">
        <v>0</v>
      </c>
    </row>
    <row r="40" spans="1:6" hidden="1" x14ac:dyDescent="0.2">
      <c r="A40" s="64" t="s">
        <v>38</v>
      </c>
      <c r="B40" s="65"/>
      <c r="C40" s="65"/>
      <c r="D40" s="60">
        <v>20</v>
      </c>
      <c r="E40" s="61">
        <v>0</v>
      </c>
      <c r="F40" s="62">
        <v>0</v>
      </c>
    </row>
    <row r="41" spans="1:6" hidden="1" x14ac:dyDescent="0.2">
      <c r="A41" s="63" t="s">
        <v>39</v>
      </c>
      <c r="B41" s="65"/>
      <c r="C41" s="65"/>
      <c r="D41" s="60">
        <v>21</v>
      </c>
      <c r="E41" s="61">
        <v>0</v>
      </c>
      <c r="F41" s="62">
        <v>0</v>
      </c>
    </row>
    <row r="42" spans="1:6" hidden="1" x14ac:dyDescent="0.2">
      <c r="A42" s="64" t="s">
        <v>40</v>
      </c>
      <c r="B42" s="65"/>
      <c r="C42" s="65"/>
      <c r="D42" s="60">
        <v>22</v>
      </c>
      <c r="E42" s="61">
        <v>0</v>
      </c>
      <c r="F42" s="62">
        <v>0</v>
      </c>
    </row>
    <row r="43" spans="1:6" hidden="1" x14ac:dyDescent="0.2">
      <c r="A43" s="64" t="s">
        <v>41</v>
      </c>
      <c r="B43" s="65"/>
      <c r="C43" s="65"/>
      <c r="D43" s="60">
        <v>23</v>
      </c>
      <c r="E43" s="61">
        <v>0</v>
      </c>
      <c r="F43" s="62">
        <v>0</v>
      </c>
    </row>
    <row r="44" spans="1:6" ht="13.5" thickBot="1" x14ac:dyDescent="0.25">
      <c r="A44" s="66" t="s">
        <v>42</v>
      </c>
      <c r="B44" s="67"/>
      <c r="C44" s="67"/>
      <c r="D44" s="68">
        <v>24</v>
      </c>
      <c r="E44" s="69">
        <v>3250</v>
      </c>
      <c r="F44" s="70">
        <f>E44/E21*100</f>
        <v>9.5637882606706123E-2</v>
      </c>
    </row>
    <row r="45" spans="1:6" hidden="1" x14ac:dyDescent="0.2">
      <c r="A45" s="71" t="s">
        <v>43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44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45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46</v>
      </c>
      <c r="F51" s="46" t="s">
        <v>47</v>
      </c>
    </row>
    <row r="52" spans="1:6" ht="16.5" thickBot="1" x14ac:dyDescent="0.25">
      <c r="A52" s="88" t="s">
        <v>48</v>
      </c>
      <c r="B52" s="89"/>
      <c r="C52" s="89"/>
      <c r="D52" s="90" t="s">
        <v>15</v>
      </c>
      <c r="E52" s="91" t="s">
        <v>63</v>
      </c>
      <c r="F52" s="52">
        <f xml:space="preserve"> F20</f>
        <v>42735</v>
      </c>
    </row>
    <row r="53" spans="1:6" x14ac:dyDescent="0.2">
      <c r="A53" s="63" t="s">
        <v>49</v>
      </c>
      <c r="B53" s="92"/>
      <c r="C53" s="92"/>
      <c r="D53" s="60">
        <v>1</v>
      </c>
      <c r="E53" s="61">
        <v>10610105</v>
      </c>
      <c r="F53" s="93">
        <v>11278528.470000001</v>
      </c>
    </row>
    <row r="54" spans="1:6" ht="13.5" thickBot="1" x14ac:dyDescent="0.25">
      <c r="A54" s="66" t="s">
        <v>50</v>
      </c>
      <c r="B54" s="94"/>
      <c r="C54" s="94"/>
      <c r="D54" s="68">
        <v>2</v>
      </c>
      <c r="E54" s="69">
        <v>177400636</v>
      </c>
      <c r="F54" s="95">
        <v>188409895.94</v>
      </c>
    </row>
    <row r="55" spans="1:6" x14ac:dyDescent="0.2">
      <c r="A55" s="77"/>
      <c r="B55" s="96"/>
      <c r="C55" s="96"/>
      <c r="D55" s="97"/>
      <c r="E55" s="98"/>
      <c r="F55" s="99"/>
    </row>
    <row r="56" spans="1:6" x14ac:dyDescent="0.2">
      <c r="A56" s="77"/>
      <c r="B56" s="96"/>
      <c r="C56" s="96"/>
      <c r="D56" s="97"/>
      <c r="E56" s="98"/>
      <c r="F56" s="99"/>
    </row>
    <row r="57" spans="1:6" ht="51" x14ac:dyDescent="0.25">
      <c r="A57" s="100" t="s">
        <v>51</v>
      </c>
      <c r="B57" s="101"/>
      <c r="C57" s="101"/>
      <c r="D57" s="102"/>
      <c r="E57" s="102"/>
      <c r="F57" s="103"/>
    </row>
    <row r="60" spans="1:6" x14ac:dyDescent="0.2">
      <c r="E60" s="104"/>
    </row>
  </sheetData>
  <pageMargins left="0.70866141732283472" right="0.70866141732283472" top="0.74803149606299213" bottom="0.74803149606299213" header="0.31496062992125984" footer="0.31496062992125984"/>
  <pageSetup paperSize="9" scale="92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workbookViewId="0">
      <selection activeCell="G53" sqref="G53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>
        <v>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42429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E22+E23+E29+E32+E44</f>
        <v>3898667</v>
      </c>
      <c r="F21" s="57">
        <f>+F23+F29+F32+F44</f>
        <v>100</v>
      </c>
    </row>
    <row r="22" spans="1:6" hidden="1" x14ac:dyDescent="0.2">
      <c r="A22" s="58" t="s">
        <v>20</v>
      </c>
      <c r="B22" s="59"/>
      <c r="C22" s="59"/>
      <c r="D22" s="60">
        <v>2</v>
      </c>
      <c r="E22" s="61">
        <v>0</v>
      </c>
      <c r="F22" s="62">
        <v>0</v>
      </c>
    </row>
    <row r="23" spans="1:6" x14ac:dyDescent="0.2">
      <c r="A23" s="63" t="s">
        <v>21</v>
      </c>
      <c r="B23" s="59"/>
      <c r="C23" s="59"/>
      <c r="D23" s="60">
        <v>3</v>
      </c>
      <c r="E23" s="61">
        <f>E24+E25</f>
        <v>532340</v>
      </c>
      <c r="F23" s="62">
        <f>+F24+F25</f>
        <v>13.654410597263116</v>
      </c>
    </row>
    <row r="24" spans="1:6" x14ac:dyDescent="0.2">
      <c r="A24" s="64" t="s">
        <v>22</v>
      </c>
      <c r="B24" s="65"/>
      <c r="C24" s="65"/>
      <c r="D24" s="60">
        <v>4</v>
      </c>
      <c r="E24" s="61">
        <v>332322</v>
      </c>
      <c r="F24" s="62">
        <f>E24/E21*100</f>
        <v>8.5239903792757872</v>
      </c>
    </row>
    <row r="25" spans="1:6" x14ac:dyDescent="0.2">
      <c r="A25" s="64" t="s">
        <v>23</v>
      </c>
      <c r="B25" s="65"/>
      <c r="C25" s="65"/>
      <c r="D25" s="60">
        <v>5</v>
      </c>
      <c r="E25" s="61">
        <v>200018</v>
      </c>
      <c r="F25" s="62">
        <f>E25/E21*100</f>
        <v>5.1304202179873277</v>
      </c>
    </row>
    <row r="26" spans="1:6" hidden="1" x14ac:dyDescent="0.2">
      <c r="A26" s="63" t="s">
        <v>24</v>
      </c>
      <c r="B26" s="65"/>
      <c r="C26" s="65"/>
      <c r="D26" s="60">
        <v>6</v>
      </c>
      <c r="E26" s="61">
        <v>0</v>
      </c>
      <c r="F26" s="62">
        <v>0</v>
      </c>
    </row>
    <row r="27" spans="1:6" hidden="1" x14ac:dyDescent="0.2">
      <c r="A27" s="64" t="s">
        <v>25</v>
      </c>
      <c r="B27" s="65"/>
      <c r="C27" s="65"/>
      <c r="D27" s="60">
        <v>7</v>
      </c>
      <c r="E27" s="61">
        <v>0</v>
      </c>
      <c r="F27" s="62">
        <v>0</v>
      </c>
    </row>
    <row r="28" spans="1:6" hidden="1" x14ac:dyDescent="0.2">
      <c r="A28" s="64" t="s">
        <v>26</v>
      </c>
      <c r="B28" s="65"/>
      <c r="C28" s="65"/>
      <c r="D28" s="60">
        <v>8</v>
      </c>
      <c r="E28" s="61">
        <v>0</v>
      </c>
      <c r="F28" s="62">
        <v>0</v>
      </c>
    </row>
    <row r="29" spans="1:6" x14ac:dyDescent="0.2">
      <c r="A29" s="63" t="s">
        <v>27</v>
      </c>
      <c r="B29" s="65"/>
      <c r="C29" s="65"/>
      <c r="D29" s="60">
        <v>9</v>
      </c>
      <c r="E29" s="61">
        <f>E30+E31</f>
        <v>3103780</v>
      </c>
      <c r="F29" s="62">
        <f>+F30+F31</f>
        <v>79.611313302726288</v>
      </c>
    </row>
    <row r="30" spans="1:6" x14ac:dyDescent="0.2">
      <c r="A30" s="64" t="s">
        <v>28</v>
      </c>
      <c r="B30" s="65"/>
      <c r="C30" s="65"/>
      <c r="D30" s="60">
        <v>10</v>
      </c>
      <c r="E30" s="61">
        <v>2221229</v>
      </c>
      <c r="F30" s="62">
        <f>E30/E21*100</f>
        <v>56.974063186212106</v>
      </c>
    </row>
    <row r="31" spans="1:6" x14ac:dyDescent="0.2">
      <c r="A31" s="64" t="s">
        <v>29</v>
      </c>
      <c r="B31" s="65"/>
      <c r="C31" s="65"/>
      <c r="D31" s="60">
        <v>11</v>
      </c>
      <c r="E31" s="61">
        <v>882551</v>
      </c>
      <c r="F31" s="62">
        <f>E31/E21*100</f>
        <v>22.637250116514181</v>
      </c>
    </row>
    <row r="32" spans="1:6" x14ac:dyDescent="0.2">
      <c r="A32" s="63" t="s">
        <v>30</v>
      </c>
      <c r="B32" s="65"/>
      <c r="C32" s="65"/>
      <c r="D32" s="60">
        <v>12</v>
      </c>
      <c r="E32" s="61">
        <f>E33+E34+E35</f>
        <v>259064</v>
      </c>
      <c r="F32" s="62">
        <f>+F33+F34+F35</f>
        <v>6.6449378723548325</v>
      </c>
    </row>
    <row r="33" spans="1:6" x14ac:dyDescent="0.2">
      <c r="A33" s="64" t="s">
        <v>31</v>
      </c>
      <c r="B33" s="65"/>
      <c r="C33" s="65"/>
      <c r="D33" s="60">
        <v>13</v>
      </c>
      <c r="E33" s="61">
        <v>51439</v>
      </c>
      <c r="F33" s="62">
        <f>E33/E21*100</f>
        <v>1.3193996819938711</v>
      </c>
    </row>
    <row r="34" spans="1:6" x14ac:dyDescent="0.2">
      <c r="A34" s="64" t="s">
        <v>32</v>
      </c>
      <c r="B34" s="65"/>
      <c r="C34" s="65"/>
      <c r="D34" s="60">
        <v>14</v>
      </c>
      <c r="E34" s="61">
        <v>207625</v>
      </c>
      <c r="F34" s="62">
        <f>E34/E21*100</f>
        <v>5.3255381903609615</v>
      </c>
    </row>
    <row r="35" spans="1:6" x14ac:dyDescent="0.2">
      <c r="A35" s="64" t="s">
        <v>33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34</v>
      </c>
      <c r="B36" s="65"/>
      <c r="C36" s="65"/>
      <c r="D36" s="60">
        <v>16</v>
      </c>
      <c r="E36" s="61">
        <v>0</v>
      </c>
      <c r="F36" s="62">
        <v>0</v>
      </c>
    </row>
    <row r="37" spans="1:6" hidden="1" x14ac:dyDescent="0.2">
      <c r="A37" s="63" t="s">
        <v>35</v>
      </c>
      <c r="B37" s="65"/>
      <c r="C37" s="65"/>
      <c r="D37" s="60">
        <v>17</v>
      </c>
      <c r="E37" s="61">
        <v>0</v>
      </c>
      <c r="F37" s="62">
        <v>0</v>
      </c>
    </row>
    <row r="38" spans="1:6" hidden="1" x14ac:dyDescent="0.2">
      <c r="A38" s="64" t="s">
        <v>36</v>
      </c>
      <c r="B38" s="65"/>
      <c r="C38" s="65"/>
      <c r="D38" s="60">
        <v>18</v>
      </c>
      <c r="E38" s="61">
        <v>0</v>
      </c>
      <c r="F38" s="62">
        <v>0</v>
      </c>
    </row>
    <row r="39" spans="1:6" hidden="1" x14ac:dyDescent="0.2">
      <c r="A39" s="64" t="s">
        <v>37</v>
      </c>
      <c r="B39" s="65"/>
      <c r="C39" s="65"/>
      <c r="D39" s="60">
        <v>19</v>
      </c>
      <c r="E39" s="61">
        <v>0</v>
      </c>
      <c r="F39" s="62">
        <v>0</v>
      </c>
    </row>
    <row r="40" spans="1:6" hidden="1" x14ac:dyDescent="0.2">
      <c r="A40" s="64" t="s">
        <v>38</v>
      </c>
      <c r="B40" s="65"/>
      <c r="C40" s="65"/>
      <c r="D40" s="60">
        <v>20</v>
      </c>
      <c r="E40" s="61">
        <v>0</v>
      </c>
      <c r="F40" s="62">
        <v>0</v>
      </c>
    </row>
    <row r="41" spans="1:6" hidden="1" x14ac:dyDescent="0.2">
      <c r="A41" s="63" t="s">
        <v>39</v>
      </c>
      <c r="B41" s="65"/>
      <c r="C41" s="65"/>
      <c r="D41" s="60">
        <v>21</v>
      </c>
      <c r="E41" s="61">
        <v>0</v>
      </c>
      <c r="F41" s="62">
        <v>0</v>
      </c>
    </row>
    <row r="42" spans="1:6" hidden="1" x14ac:dyDescent="0.2">
      <c r="A42" s="64" t="s">
        <v>40</v>
      </c>
      <c r="B42" s="65"/>
      <c r="C42" s="65"/>
      <c r="D42" s="60">
        <v>22</v>
      </c>
      <c r="E42" s="61">
        <v>0</v>
      </c>
      <c r="F42" s="62">
        <v>0</v>
      </c>
    </row>
    <row r="43" spans="1:6" hidden="1" x14ac:dyDescent="0.2">
      <c r="A43" s="64" t="s">
        <v>41</v>
      </c>
      <c r="B43" s="65"/>
      <c r="C43" s="65"/>
      <c r="D43" s="60">
        <v>23</v>
      </c>
      <c r="E43" s="61">
        <v>0</v>
      </c>
      <c r="F43" s="62">
        <v>0</v>
      </c>
    </row>
    <row r="44" spans="1:6" ht="13.5" thickBot="1" x14ac:dyDescent="0.25">
      <c r="A44" s="66" t="s">
        <v>42</v>
      </c>
      <c r="B44" s="67"/>
      <c r="C44" s="67"/>
      <c r="D44" s="68">
        <v>24</v>
      </c>
      <c r="E44" s="69">
        <v>3483</v>
      </c>
      <c r="F44" s="70">
        <f>E44/E21*100</f>
        <v>8.9338227655760286E-2</v>
      </c>
    </row>
    <row r="45" spans="1:6" hidden="1" x14ac:dyDescent="0.2">
      <c r="A45" s="71" t="s">
        <v>43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44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45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46</v>
      </c>
      <c r="F51" s="46" t="s">
        <v>47</v>
      </c>
    </row>
    <row r="52" spans="1:6" ht="16.5" thickBot="1" x14ac:dyDescent="0.25">
      <c r="A52" s="88" t="s">
        <v>48</v>
      </c>
      <c r="B52" s="89"/>
      <c r="C52" s="89"/>
      <c r="D52" s="90" t="s">
        <v>15</v>
      </c>
      <c r="E52" s="91" t="s">
        <v>53</v>
      </c>
      <c r="F52" s="52">
        <f xml:space="preserve"> F20</f>
        <v>42429</v>
      </c>
    </row>
    <row r="53" spans="1:6" x14ac:dyDescent="0.2">
      <c r="A53" s="63" t="s">
        <v>49</v>
      </c>
      <c r="B53" s="92"/>
      <c r="C53" s="92"/>
      <c r="D53" s="60">
        <v>1</v>
      </c>
      <c r="E53" s="61">
        <v>130249121</v>
      </c>
      <c r="F53" s="93">
        <v>136264858.41999999</v>
      </c>
    </row>
    <row r="54" spans="1:6" ht="13.5" thickBot="1" x14ac:dyDescent="0.25">
      <c r="A54" s="66" t="s">
        <v>50</v>
      </c>
      <c r="B54" s="94"/>
      <c r="C54" s="94"/>
      <c r="D54" s="68">
        <v>2</v>
      </c>
      <c r="E54" s="69">
        <v>72842234</v>
      </c>
      <c r="F54" s="95">
        <v>76134255.769999996</v>
      </c>
    </row>
    <row r="55" spans="1:6" x14ac:dyDescent="0.2">
      <c r="A55" s="77"/>
      <c r="B55" s="96"/>
      <c r="C55" s="96"/>
      <c r="D55" s="97"/>
      <c r="E55" s="98"/>
      <c r="F55" s="99"/>
    </row>
    <row r="56" spans="1:6" x14ac:dyDescent="0.2">
      <c r="A56" s="77"/>
      <c r="B56" s="96"/>
      <c r="C56" s="96"/>
      <c r="D56" s="97"/>
      <c r="E56" s="98"/>
      <c r="F56" s="99"/>
    </row>
    <row r="57" spans="1:6" ht="51" x14ac:dyDescent="0.25">
      <c r="A57" s="100" t="s">
        <v>51</v>
      </c>
      <c r="B57" s="101"/>
      <c r="C57" s="101"/>
      <c r="D57" s="102"/>
      <c r="E57" s="102"/>
      <c r="F57" s="103"/>
    </row>
    <row r="60" spans="1:6" x14ac:dyDescent="0.2">
      <c r="E60" s="104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workbookViewId="0">
      <selection activeCell="G52" sqref="G52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>
        <v>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42460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E22+E23+E29+E32+E44</f>
        <v>3959061</v>
      </c>
      <c r="F21" s="57">
        <f>+F23+F29+F32+F44</f>
        <v>100</v>
      </c>
    </row>
    <row r="22" spans="1:6" hidden="1" x14ac:dyDescent="0.2">
      <c r="A22" s="58" t="s">
        <v>20</v>
      </c>
      <c r="B22" s="59"/>
      <c r="C22" s="59"/>
      <c r="D22" s="60">
        <v>2</v>
      </c>
      <c r="E22" s="61">
        <v>0</v>
      </c>
      <c r="F22" s="62">
        <v>0</v>
      </c>
    </row>
    <row r="23" spans="1:6" x14ac:dyDescent="0.2">
      <c r="A23" s="63" t="s">
        <v>21</v>
      </c>
      <c r="B23" s="59"/>
      <c r="C23" s="59"/>
      <c r="D23" s="60">
        <v>3</v>
      </c>
      <c r="E23" s="61">
        <f>E24+E25</f>
        <v>484771</v>
      </c>
      <c r="F23" s="62">
        <f>+F24+F25</f>
        <v>12.244595372488579</v>
      </c>
    </row>
    <row r="24" spans="1:6" x14ac:dyDescent="0.2">
      <c r="A24" s="64" t="s">
        <v>22</v>
      </c>
      <c r="B24" s="65"/>
      <c r="C24" s="65"/>
      <c r="D24" s="60">
        <v>4</v>
      </c>
      <c r="E24" s="61">
        <v>284736</v>
      </c>
      <c r="F24" s="62">
        <f>E24/E21*100</f>
        <v>7.1920084080543347</v>
      </c>
    </row>
    <row r="25" spans="1:6" x14ac:dyDescent="0.2">
      <c r="A25" s="64" t="s">
        <v>23</v>
      </c>
      <c r="B25" s="65"/>
      <c r="C25" s="65"/>
      <c r="D25" s="60">
        <v>5</v>
      </c>
      <c r="E25" s="61">
        <v>200035</v>
      </c>
      <c r="F25" s="62">
        <f>E25/E21*100</f>
        <v>5.0525869644342434</v>
      </c>
    </row>
    <row r="26" spans="1:6" hidden="1" x14ac:dyDescent="0.2">
      <c r="A26" s="63" t="s">
        <v>24</v>
      </c>
      <c r="B26" s="65"/>
      <c r="C26" s="65"/>
      <c r="D26" s="60">
        <v>6</v>
      </c>
      <c r="E26" s="61">
        <v>0</v>
      </c>
      <c r="F26" s="62">
        <v>0</v>
      </c>
    </row>
    <row r="27" spans="1:6" hidden="1" x14ac:dyDescent="0.2">
      <c r="A27" s="64" t="s">
        <v>25</v>
      </c>
      <c r="B27" s="65"/>
      <c r="C27" s="65"/>
      <c r="D27" s="60">
        <v>7</v>
      </c>
      <c r="E27" s="61">
        <v>0</v>
      </c>
      <c r="F27" s="62">
        <v>0</v>
      </c>
    </row>
    <row r="28" spans="1:6" hidden="1" x14ac:dyDescent="0.2">
      <c r="A28" s="64" t="s">
        <v>26</v>
      </c>
      <c r="B28" s="65"/>
      <c r="C28" s="65"/>
      <c r="D28" s="60">
        <v>8</v>
      </c>
      <c r="E28" s="61">
        <v>0</v>
      </c>
      <c r="F28" s="62">
        <v>0</v>
      </c>
    </row>
    <row r="29" spans="1:6" x14ac:dyDescent="0.2">
      <c r="A29" s="63" t="s">
        <v>27</v>
      </c>
      <c r="B29" s="65"/>
      <c r="C29" s="65"/>
      <c r="D29" s="60">
        <v>9</v>
      </c>
      <c r="E29" s="61">
        <f>E30+E31</f>
        <v>3173533</v>
      </c>
      <c r="F29" s="62">
        <f>+F30+F31</f>
        <v>80.158729557336954</v>
      </c>
    </row>
    <row r="30" spans="1:6" x14ac:dyDescent="0.2">
      <c r="A30" s="64" t="s">
        <v>28</v>
      </c>
      <c r="B30" s="65"/>
      <c r="C30" s="65"/>
      <c r="D30" s="60">
        <v>10</v>
      </c>
      <c r="E30" s="61">
        <v>2259678</v>
      </c>
      <c r="F30" s="62">
        <f>E30/E21*100</f>
        <v>57.076109713894276</v>
      </c>
    </row>
    <row r="31" spans="1:6" x14ac:dyDescent="0.2">
      <c r="A31" s="64" t="s">
        <v>29</v>
      </c>
      <c r="B31" s="65"/>
      <c r="C31" s="65"/>
      <c r="D31" s="60">
        <v>11</v>
      </c>
      <c r="E31" s="61">
        <v>913855</v>
      </c>
      <c r="F31" s="62">
        <f>E31/E21*100</f>
        <v>23.082619843442675</v>
      </c>
    </row>
    <row r="32" spans="1:6" x14ac:dyDescent="0.2">
      <c r="A32" s="63" t="s">
        <v>30</v>
      </c>
      <c r="B32" s="65"/>
      <c r="C32" s="65"/>
      <c r="D32" s="60">
        <v>12</v>
      </c>
      <c r="E32" s="61">
        <f>E33+E34+E35</f>
        <v>291435</v>
      </c>
      <c r="F32" s="62">
        <f>+F33+F34+F35</f>
        <v>7.3612151972399511</v>
      </c>
    </row>
    <row r="33" spans="1:6" x14ac:dyDescent="0.2">
      <c r="A33" s="64" t="s">
        <v>31</v>
      </c>
      <c r="B33" s="65"/>
      <c r="C33" s="65"/>
      <c r="D33" s="60">
        <v>13</v>
      </c>
      <c r="E33" s="61">
        <v>55196</v>
      </c>
      <c r="F33" s="62">
        <f>E33/E21*100</f>
        <v>1.3941689708746594</v>
      </c>
    </row>
    <row r="34" spans="1:6" x14ac:dyDescent="0.2">
      <c r="A34" s="64" t="s">
        <v>32</v>
      </c>
      <c r="B34" s="65"/>
      <c r="C34" s="65"/>
      <c r="D34" s="60">
        <v>14</v>
      </c>
      <c r="E34" s="61">
        <v>236239</v>
      </c>
      <c r="F34" s="62">
        <f>E34/E21*100</f>
        <v>5.9670462263652917</v>
      </c>
    </row>
    <row r="35" spans="1:6" x14ac:dyDescent="0.2">
      <c r="A35" s="64" t="s">
        <v>33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34</v>
      </c>
      <c r="B36" s="65"/>
      <c r="C36" s="65"/>
      <c r="D36" s="60">
        <v>16</v>
      </c>
      <c r="E36" s="61">
        <v>0</v>
      </c>
      <c r="F36" s="62">
        <v>0</v>
      </c>
    </row>
    <row r="37" spans="1:6" hidden="1" x14ac:dyDescent="0.2">
      <c r="A37" s="63" t="s">
        <v>35</v>
      </c>
      <c r="B37" s="65"/>
      <c r="C37" s="65"/>
      <c r="D37" s="60">
        <v>17</v>
      </c>
      <c r="E37" s="61">
        <v>0</v>
      </c>
      <c r="F37" s="62">
        <v>0</v>
      </c>
    </row>
    <row r="38" spans="1:6" hidden="1" x14ac:dyDescent="0.2">
      <c r="A38" s="64" t="s">
        <v>36</v>
      </c>
      <c r="B38" s="65"/>
      <c r="C38" s="65"/>
      <c r="D38" s="60">
        <v>18</v>
      </c>
      <c r="E38" s="61">
        <v>0</v>
      </c>
      <c r="F38" s="62">
        <v>0</v>
      </c>
    </row>
    <row r="39" spans="1:6" hidden="1" x14ac:dyDescent="0.2">
      <c r="A39" s="64" t="s">
        <v>37</v>
      </c>
      <c r="B39" s="65"/>
      <c r="C39" s="65"/>
      <c r="D39" s="60">
        <v>19</v>
      </c>
      <c r="E39" s="61">
        <v>0</v>
      </c>
      <c r="F39" s="62">
        <v>0</v>
      </c>
    </row>
    <row r="40" spans="1:6" hidden="1" x14ac:dyDescent="0.2">
      <c r="A40" s="64" t="s">
        <v>38</v>
      </c>
      <c r="B40" s="65"/>
      <c r="C40" s="65"/>
      <c r="D40" s="60">
        <v>20</v>
      </c>
      <c r="E40" s="61">
        <v>0</v>
      </c>
      <c r="F40" s="62">
        <v>0</v>
      </c>
    </row>
    <row r="41" spans="1:6" hidden="1" x14ac:dyDescent="0.2">
      <c r="A41" s="63" t="s">
        <v>39</v>
      </c>
      <c r="B41" s="65"/>
      <c r="C41" s="65"/>
      <c r="D41" s="60">
        <v>21</v>
      </c>
      <c r="E41" s="61">
        <v>0</v>
      </c>
      <c r="F41" s="62">
        <v>0</v>
      </c>
    </row>
    <row r="42" spans="1:6" hidden="1" x14ac:dyDescent="0.2">
      <c r="A42" s="64" t="s">
        <v>40</v>
      </c>
      <c r="B42" s="65"/>
      <c r="C42" s="65"/>
      <c r="D42" s="60">
        <v>22</v>
      </c>
      <c r="E42" s="61">
        <v>0</v>
      </c>
      <c r="F42" s="62">
        <v>0</v>
      </c>
    </row>
    <row r="43" spans="1:6" hidden="1" x14ac:dyDescent="0.2">
      <c r="A43" s="64" t="s">
        <v>41</v>
      </c>
      <c r="B43" s="65"/>
      <c r="C43" s="65"/>
      <c r="D43" s="60">
        <v>23</v>
      </c>
      <c r="E43" s="61">
        <v>0</v>
      </c>
      <c r="F43" s="62">
        <v>0</v>
      </c>
    </row>
    <row r="44" spans="1:6" ht="13.5" thickBot="1" x14ac:dyDescent="0.25">
      <c r="A44" s="66" t="s">
        <v>42</v>
      </c>
      <c r="B44" s="67"/>
      <c r="C44" s="67"/>
      <c r="D44" s="68">
        <v>24</v>
      </c>
      <c r="E44" s="69">
        <v>9322</v>
      </c>
      <c r="F44" s="70">
        <f>E44/E21*100</f>
        <v>0.23545987293451653</v>
      </c>
    </row>
    <row r="45" spans="1:6" hidden="1" x14ac:dyDescent="0.2">
      <c r="A45" s="71" t="s">
        <v>43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44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45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46</v>
      </c>
      <c r="F51" s="46" t="s">
        <v>47</v>
      </c>
    </row>
    <row r="52" spans="1:6" ht="16.5" thickBot="1" x14ac:dyDescent="0.25">
      <c r="A52" s="88" t="s">
        <v>48</v>
      </c>
      <c r="B52" s="89"/>
      <c r="C52" s="89"/>
      <c r="D52" s="90" t="s">
        <v>15</v>
      </c>
      <c r="E52" s="91" t="s">
        <v>54</v>
      </c>
      <c r="F52" s="52">
        <f xml:space="preserve"> F20</f>
        <v>42460</v>
      </c>
    </row>
    <row r="53" spans="1:6" x14ac:dyDescent="0.2">
      <c r="A53" s="63" t="s">
        <v>49</v>
      </c>
      <c r="B53" s="92"/>
      <c r="C53" s="92"/>
      <c r="D53" s="60">
        <v>1</v>
      </c>
      <c r="E53" s="61">
        <v>156947185</v>
      </c>
      <c r="F53" s="93">
        <v>164682623.65000001</v>
      </c>
    </row>
    <row r="54" spans="1:6" ht="13.5" thickBot="1" x14ac:dyDescent="0.25">
      <c r="A54" s="66" t="s">
        <v>50</v>
      </c>
      <c r="B54" s="94"/>
      <c r="C54" s="94"/>
      <c r="D54" s="68">
        <v>2</v>
      </c>
      <c r="E54" s="69">
        <v>60347515</v>
      </c>
      <c r="F54" s="95">
        <v>63354692.93</v>
      </c>
    </row>
    <row r="55" spans="1:6" x14ac:dyDescent="0.2">
      <c r="A55" s="77"/>
      <c r="B55" s="96"/>
      <c r="C55" s="96"/>
      <c r="D55" s="97"/>
      <c r="E55" s="98"/>
      <c r="F55" s="99"/>
    </row>
    <row r="56" spans="1:6" x14ac:dyDescent="0.2">
      <c r="A56" s="77"/>
      <c r="B56" s="96"/>
      <c r="C56" s="96"/>
      <c r="D56" s="97"/>
      <c r="E56" s="98"/>
      <c r="F56" s="99"/>
    </row>
    <row r="57" spans="1:6" ht="51" x14ac:dyDescent="0.25">
      <c r="A57" s="100" t="s">
        <v>51</v>
      </c>
      <c r="B57" s="101"/>
      <c r="C57" s="101"/>
      <c r="D57" s="102"/>
      <c r="E57" s="102"/>
      <c r="F57" s="103"/>
    </row>
    <row r="60" spans="1:6" x14ac:dyDescent="0.2">
      <c r="E60" s="10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workbookViewId="0">
      <selection activeCell="I53" sqref="I53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>
        <v>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42490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E22+E23+E29+E32+E44</f>
        <v>3893776</v>
      </c>
      <c r="F21" s="57">
        <f>+F23+F29+F32+F44</f>
        <v>100</v>
      </c>
    </row>
    <row r="22" spans="1:6" hidden="1" x14ac:dyDescent="0.2">
      <c r="A22" s="58" t="s">
        <v>20</v>
      </c>
      <c r="B22" s="59"/>
      <c r="C22" s="59"/>
      <c r="D22" s="60">
        <v>2</v>
      </c>
      <c r="E22" s="61">
        <v>0</v>
      </c>
      <c r="F22" s="62">
        <v>0</v>
      </c>
    </row>
    <row r="23" spans="1:6" x14ac:dyDescent="0.2">
      <c r="A23" s="63" t="s">
        <v>21</v>
      </c>
      <c r="B23" s="59"/>
      <c r="C23" s="59"/>
      <c r="D23" s="60">
        <v>3</v>
      </c>
      <c r="E23" s="61">
        <f>E24+E25</f>
        <v>428877</v>
      </c>
      <c r="F23" s="62">
        <f>+F24+F25</f>
        <v>11.014424044937357</v>
      </c>
    </row>
    <row r="24" spans="1:6" x14ac:dyDescent="0.2">
      <c r="A24" s="64" t="s">
        <v>22</v>
      </c>
      <c r="B24" s="65"/>
      <c r="C24" s="65"/>
      <c r="D24" s="60">
        <v>4</v>
      </c>
      <c r="E24" s="61">
        <v>428877</v>
      </c>
      <c r="F24" s="62">
        <f>E24/E21*100</f>
        <v>11.014424044937357</v>
      </c>
    </row>
    <row r="25" spans="1:6" x14ac:dyDescent="0.2">
      <c r="A25" s="64" t="s">
        <v>23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24</v>
      </c>
      <c r="B26" s="65"/>
      <c r="C26" s="65"/>
      <c r="D26" s="60">
        <v>6</v>
      </c>
      <c r="E26" s="61">
        <v>0</v>
      </c>
      <c r="F26" s="62">
        <v>0</v>
      </c>
    </row>
    <row r="27" spans="1:6" hidden="1" x14ac:dyDescent="0.2">
      <c r="A27" s="64" t="s">
        <v>25</v>
      </c>
      <c r="B27" s="65"/>
      <c r="C27" s="65"/>
      <c r="D27" s="60">
        <v>7</v>
      </c>
      <c r="E27" s="61">
        <v>0</v>
      </c>
      <c r="F27" s="62">
        <v>0</v>
      </c>
    </row>
    <row r="28" spans="1:6" hidden="1" x14ac:dyDescent="0.2">
      <c r="A28" s="64" t="s">
        <v>26</v>
      </c>
      <c r="B28" s="65"/>
      <c r="C28" s="65"/>
      <c r="D28" s="60">
        <v>8</v>
      </c>
      <c r="E28" s="61">
        <v>0</v>
      </c>
      <c r="F28" s="62">
        <v>0</v>
      </c>
    </row>
    <row r="29" spans="1:6" x14ac:dyDescent="0.2">
      <c r="A29" s="63" t="s">
        <v>27</v>
      </c>
      <c r="B29" s="65"/>
      <c r="C29" s="65"/>
      <c r="D29" s="60">
        <v>9</v>
      </c>
      <c r="E29" s="61">
        <f>E30+E31</f>
        <v>3168491</v>
      </c>
      <c r="F29" s="62">
        <f>+F30+F31</f>
        <v>81.373222291164154</v>
      </c>
    </row>
    <row r="30" spans="1:6" x14ac:dyDescent="0.2">
      <c r="A30" s="64" t="s">
        <v>28</v>
      </c>
      <c r="B30" s="65"/>
      <c r="C30" s="65"/>
      <c r="D30" s="60">
        <v>10</v>
      </c>
      <c r="E30" s="61">
        <v>2247609</v>
      </c>
      <c r="F30" s="62">
        <f>E30/E21*100</f>
        <v>57.723120179486443</v>
      </c>
    </row>
    <row r="31" spans="1:6" x14ac:dyDescent="0.2">
      <c r="A31" s="64" t="s">
        <v>29</v>
      </c>
      <c r="B31" s="65"/>
      <c r="C31" s="65"/>
      <c r="D31" s="60">
        <v>11</v>
      </c>
      <c r="E31" s="61">
        <v>920882</v>
      </c>
      <c r="F31" s="62">
        <f>E31/E21*100</f>
        <v>23.650102111677711</v>
      </c>
    </row>
    <row r="32" spans="1:6" x14ac:dyDescent="0.2">
      <c r="A32" s="63" t="s">
        <v>30</v>
      </c>
      <c r="B32" s="65"/>
      <c r="C32" s="65"/>
      <c r="D32" s="60">
        <v>12</v>
      </c>
      <c r="E32" s="61">
        <f>E33+E34+E35</f>
        <v>291649</v>
      </c>
      <c r="F32" s="62">
        <f>+F33+F34+F35</f>
        <v>7.4901329711827289</v>
      </c>
    </row>
    <row r="33" spans="1:6" x14ac:dyDescent="0.2">
      <c r="A33" s="64" t="s">
        <v>31</v>
      </c>
      <c r="B33" s="65"/>
      <c r="C33" s="65"/>
      <c r="D33" s="60">
        <v>13</v>
      </c>
      <c r="E33" s="61">
        <v>54001</v>
      </c>
      <c r="F33" s="62">
        <f>E33/E21*100</f>
        <v>1.3868543028669345</v>
      </c>
    </row>
    <row r="34" spans="1:6" x14ac:dyDescent="0.2">
      <c r="A34" s="64" t="s">
        <v>32</v>
      </c>
      <c r="B34" s="65"/>
      <c r="C34" s="65"/>
      <c r="D34" s="60">
        <v>14</v>
      </c>
      <c r="E34" s="61">
        <v>237648</v>
      </c>
      <c r="F34" s="62">
        <f>E34/E21*100</f>
        <v>6.1032786683157942</v>
      </c>
    </row>
    <row r="35" spans="1:6" x14ac:dyDescent="0.2">
      <c r="A35" s="64" t="s">
        <v>33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34</v>
      </c>
      <c r="B36" s="65"/>
      <c r="C36" s="65"/>
      <c r="D36" s="60">
        <v>16</v>
      </c>
      <c r="E36" s="61">
        <v>0</v>
      </c>
      <c r="F36" s="62">
        <v>0</v>
      </c>
    </row>
    <row r="37" spans="1:6" hidden="1" x14ac:dyDescent="0.2">
      <c r="A37" s="63" t="s">
        <v>35</v>
      </c>
      <c r="B37" s="65"/>
      <c r="C37" s="65"/>
      <c r="D37" s="60">
        <v>17</v>
      </c>
      <c r="E37" s="61">
        <v>0</v>
      </c>
      <c r="F37" s="62">
        <v>0</v>
      </c>
    </row>
    <row r="38" spans="1:6" hidden="1" x14ac:dyDescent="0.2">
      <c r="A38" s="64" t="s">
        <v>36</v>
      </c>
      <c r="B38" s="65"/>
      <c r="C38" s="65"/>
      <c r="D38" s="60">
        <v>18</v>
      </c>
      <c r="E38" s="61">
        <v>0</v>
      </c>
      <c r="F38" s="62">
        <v>0</v>
      </c>
    </row>
    <row r="39" spans="1:6" hidden="1" x14ac:dyDescent="0.2">
      <c r="A39" s="64" t="s">
        <v>37</v>
      </c>
      <c r="B39" s="65"/>
      <c r="C39" s="65"/>
      <c r="D39" s="60">
        <v>19</v>
      </c>
      <c r="E39" s="61">
        <v>0</v>
      </c>
      <c r="F39" s="62">
        <v>0</v>
      </c>
    </row>
    <row r="40" spans="1:6" hidden="1" x14ac:dyDescent="0.2">
      <c r="A40" s="64" t="s">
        <v>38</v>
      </c>
      <c r="B40" s="65"/>
      <c r="C40" s="65"/>
      <c r="D40" s="60">
        <v>20</v>
      </c>
      <c r="E40" s="61">
        <v>0</v>
      </c>
      <c r="F40" s="62">
        <v>0</v>
      </c>
    </row>
    <row r="41" spans="1:6" hidden="1" x14ac:dyDescent="0.2">
      <c r="A41" s="63" t="s">
        <v>39</v>
      </c>
      <c r="B41" s="65"/>
      <c r="C41" s="65"/>
      <c r="D41" s="60">
        <v>21</v>
      </c>
      <c r="E41" s="61">
        <v>0</v>
      </c>
      <c r="F41" s="62">
        <v>0</v>
      </c>
    </row>
    <row r="42" spans="1:6" hidden="1" x14ac:dyDescent="0.2">
      <c r="A42" s="64" t="s">
        <v>40</v>
      </c>
      <c r="B42" s="65"/>
      <c r="C42" s="65"/>
      <c r="D42" s="60">
        <v>22</v>
      </c>
      <c r="E42" s="61">
        <v>0</v>
      </c>
      <c r="F42" s="62">
        <v>0</v>
      </c>
    </row>
    <row r="43" spans="1:6" hidden="1" x14ac:dyDescent="0.2">
      <c r="A43" s="64" t="s">
        <v>41</v>
      </c>
      <c r="B43" s="65"/>
      <c r="C43" s="65"/>
      <c r="D43" s="60">
        <v>23</v>
      </c>
      <c r="E43" s="61">
        <v>0</v>
      </c>
      <c r="F43" s="62">
        <v>0</v>
      </c>
    </row>
    <row r="44" spans="1:6" ht="13.5" thickBot="1" x14ac:dyDescent="0.25">
      <c r="A44" s="66" t="s">
        <v>42</v>
      </c>
      <c r="B44" s="67"/>
      <c r="C44" s="67"/>
      <c r="D44" s="68">
        <v>24</v>
      </c>
      <c r="E44" s="69">
        <v>4759</v>
      </c>
      <c r="F44" s="70">
        <f>E44/E21*100</f>
        <v>0.12222069271575972</v>
      </c>
    </row>
    <row r="45" spans="1:6" hidden="1" x14ac:dyDescent="0.2">
      <c r="A45" s="71" t="s">
        <v>43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44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45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46</v>
      </c>
      <c r="F51" s="46" t="s">
        <v>47</v>
      </c>
    </row>
    <row r="52" spans="1:6" ht="16.5" thickBot="1" x14ac:dyDescent="0.25">
      <c r="A52" s="88" t="s">
        <v>48</v>
      </c>
      <c r="B52" s="89"/>
      <c r="C52" s="89"/>
      <c r="D52" s="90" t="s">
        <v>15</v>
      </c>
      <c r="E52" s="91" t="s">
        <v>55</v>
      </c>
      <c r="F52" s="52">
        <f xml:space="preserve"> F20</f>
        <v>42490</v>
      </c>
    </row>
    <row r="53" spans="1:6" x14ac:dyDescent="0.2">
      <c r="A53" s="63" t="s">
        <v>49</v>
      </c>
      <c r="B53" s="92"/>
      <c r="C53" s="92"/>
      <c r="D53" s="60">
        <v>1</v>
      </c>
      <c r="E53" s="61">
        <v>46139734</v>
      </c>
      <c r="F53" s="93">
        <v>48362089.789999999</v>
      </c>
    </row>
    <row r="54" spans="1:6" ht="13.5" thickBot="1" x14ac:dyDescent="0.25">
      <c r="A54" s="66" t="s">
        <v>50</v>
      </c>
      <c r="B54" s="94"/>
      <c r="C54" s="94"/>
      <c r="D54" s="68">
        <v>2</v>
      </c>
      <c r="E54" s="69">
        <v>72468966</v>
      </c>
      <c r="F54" s="95">
        <v>75960357.689999998</v>
      </c>
    </row>
    <row r="55" spans="1:6" x14ac:dyDescent="0.2">
      <c r="A55" s="77"/>
      <c r="B55" s="96"/>
      <c r="C55" s="96"/>
      <c r="D55" s="97"/>
      <c r="E55" s="98"/>
      <c r="F55" s="99"/>
    </row>
    <row r="56" spans="1:6" x14ac:dyDescent="0.2">
      <c r="A56" s="77"/>
      <c r="B56" s="96"/>
      <c r="C56" s="96"/>
      <c r="D56" s="97"/>
      <c r="E56" s="98"/>
      <c r="F56" s="99"/>
    </row>
    <row r="57" spans="1:6" ht="51" x14ac:dyDescent="0.25">
      <c r="A57" s="100" t="s">
        <v>51</v>
      </c>
      <c r="B57" s="101"/>
      <c r="C57" s="101"/>
      <c r="D57" s="102"/>
      <c r="E57" s="102"/>
      <c r="F57" s="103"/>
    </row>
    <row r="60" spans="1:6" x14ac:dyDescent="0.2">
      <c r="E60" s="104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workbookViewId="0">
      <selection activeCell="E62" sqref="E62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>
        <v>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42521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E22+E23+E29+E32+E44</f>
        <v>3917961</v>
      </c>
      <c r="F21" s="57">
        <f>+F23+F29+F32+F44</f>
        <v>100</v>
      </c>
    </row>
    <row r="22" spans="1:6" hidden="1" x14ac:dyDescent="0.2">
      <c r="A22" s="58" t="s">
        <v>20</v>
      </c>
      <c r="B22" s="59"/>
      <c r="C22" s="59"/>
      <c r="D22" s="60">
        <v>2</v>
      </c>
      <c r="E22" s="61">
        <v>0</v>
      </c>
      <c r="F22" s="62">
        <v>0</v>
      </c>
    </row>
    <row r="23" spans="1:6" x14ac:dyDescent="0.2">
      <c r="A23" s="63" t="s">
        <v>21</v>
      </c>
      <c r="B23" s="59"/>
      <c r="C23" s="59"/>
      <c r="D23" s="60">
        <v>3</v>
      </c>
      <c r="E23" s="61">
        <f>E24+E25</f>
        <v>377644</v>
      </c>
      <c r="F23" s="62">
        <f>+F24+F25</f>
        <v>9.6387891558900147</v>
      </c>
    </row>
    <row r="24" spans="1:6" x14ac:dyDescent="0.2">
      <c r="A24" s="64" t="s">
        <v>22</v>
      </c>
      <c r="B24" s="65"/>
      <c r="C24" s="65"/>
      <c r="D24" s="60">
        <v>4</v>
      </c>
      <c r="E24" s="61">
        <v>377644</v>
      </c>
      <c r="F24" s="62">
        <f>E24/E21*100</f>
        <v>9.6387891558900147</v>
      </c>
    </row>
    <row r="25" spans="1:6" x14ac:dyDescent="0.2">
      <c r="A25" s="64" t="s">
        <v>23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24</v>
      </c>
      <c r="B26" s="65"/>
      <c r="C26" s="65"/>
      <c r="D26" s="60">
        <v>6</v>
      </c>
      <c r="E26" s="61">
        <v>0</v>
      </c>
      <c r="F26" s="62">
        <v>0</v>
      </c>
    </row>
    <row r="27" spans="1:6" hidden="1" x14ac:dyDescent="0.2">
      <c r="A27" s="64" t="s">
        <v>25</v>
      </c>
      <c r="B27" s="65"/>
      <c r="C27" s="65"/>
      <c r="D27" s="60">
        <v>7</v>
      </c>
      <c r="E27" s="61">
        <v>0</v>
      </c>
      <c r="F27" s="62">
        <v>0</v>
      </c>
    </row>
    <row r="28" spans="1:6" hidden="1" x14ac:dyDescent="0.2">
      <c r="A28" s="64" t="s">
        <v>26</v>
      </c>
      <c r="B28" s="65"/>
      <c r="C28" s="65"/>
      <c r="D28" s="60">
        <v>8</v>
      </c>
      <c r="E28" s="61">
        <v>0</v>
      </c>
      <c r="F28" s="62">
        <v>0</v>
      </c>
    </row>
    <row r="29" spans="1:6" x14ac:dyDescent="0.2">
      <c r="A29" s="63" t="s">
        <v>27</v>
      </c>
      <c r="B29" s="65"/>
      <c r="C29" s="65"/>
      <c r="D29" s="60">
        <v>9</v>
      </c>
      <c r="E29" s="61">
        <f>E30+E31</f>
        <v>3154413</v>
      </c>
      <c r="F29" s="62">
        <f>+F30+F31</f>
        <v>80.51159774178457</v>
      </c>
    </row>
    <row r="30" spans="1:6" x14ac:dyDescent="0.2">
      <c r="A30" s="64" t="s">
        <v>28</v>
      </c>
      <c r="B30" s="65"/>
      <c r="C30" s="65"/>
      <c r="D30" s="60">
        <v>10</v>
      </c>
      <c r="E30" s="61">
        <v>2243972</v>
      </c>
      <c r="F30" s="62">
        <f>E30/E21*100</f>
        <v>57.27397490684568</v>
      </c>
    </row>
    <row r="31" spans="1:6" x14ac:dyDescent="0.2">
      <c r="A31" s="64" t="s">
        <v>29</v>
      </c>
      <c r="B31" s="65"/>
      <c r="C31" s="65"/>
      <c r="D31" s="60">
        <v>11</v>
      </c>
      <c r="E31" s="61">
        <v>910441</v>
      </c>
      <c r="F31" s="62">
        <f>E31/E21*100</f>
        <v>23.237622834938886</v>
      </c>
    </row>
    <row r="32" spans="1:6" x14ac:dyDescent="0.2">
      <c r="A32" s="63" t="s">
        <v>30</v>
      </c>
      <c r="B32" s="65"/>
      <c r="C32" s="65"/>
      <c r="D32" s="60">
        <v>12</v>
      </c>
      <c r="E32" s="61">
        <f>E33+E34+E35</f>
        <v>348232</v>
      </c>
      <c r="F32" s="62">
        <f>+F33+F34+F35</f>
        <v>8.8880925563067112</v>
      </c>
    </row>
    <row r="33" spans="1:6" x14ac:dyDescent="0.2">
      <c r="A33" s="64" t="s">
        <v>31</v>
      </c>
      <c r="B33" s="65"/>
      <c r="C33" s="65"/>
      <c r="D33" s="60">
        <v>13</v>
      </c>
      <c r="E33" s="61">
        <v>53175</v>
      </c>
      <c r="F33" s="62">
        <f>E33/E21*100</f>
        <v>1.3572110595281577</v>
      </c>
    </row>
    <row r="34" spans="1:6" x14ac:dyDescent="0.2">
      <c r="A34" s="64" t="s">
        <v>32</v>
      </c>
      <c r="B34" s="65"/>
      <c r="C34" s="65"/>
      <c r="D34" s="60">
        <v>14</v>
      </c>
      <c r="E34" s="61">
        <v>295057</v>
      </c>
      <c r="F34" s="62">
        <f>E34/E21*100</f>
        <v>7.5308814967785533</v>
      </c>
    </row>
    <row r="35" spans="1:6" x14ac:dyDescent="0.2">
      <c r="A35" s="64" t="s">
        <v>33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34</v>
      </c>
      <c r="B36" s="65"/>
      <c r="C36" s="65"/>
      <c r="D36" s="60">
        <v>16</v>
      </c>
      <c r="E36" s="61">
        <v>0</v>
      </c>
      <c r="F36" s="62">
        <v>0</v>
      </c>
    </row>
    <row r="37" spans="1:6" hidden="1" x14ac:dyDescent="0.2">
      <c r="A37" s="63" t="s">
        <v>35</v>
      </c>
      <c r="B37" s="65"/>
      <c r="C37" s="65"/>
      <c r="D37" s="60">
        <v>17</v>
      </c>
      <c r="E37" s="61">
        <v>0</v>
      </c>
      <c r="F37" s="62">
        <v>0</v>
      </c>
    </row>
    <row r="38" spans="1:6" hidden="1" x14ac:dyDescent="0.2">
      <c r="A38" s="64" t="s">
        <v>36</v>
      </c>
      <c r="B38" s="65"/>
      <c r="C38" s="65"/>
      <c r="D38" s="60">
        <v>18</v>
      </c>
      <c r="E38" s="61">
        <v>0</v>
      </c>
      <c r="F38" s="62">
        <v>0</v>
      </c>
    </row>
    <row r="39" spans="1:6" hidden="1" x14ac:dyDescent="0.2">
      <c r="A39" s="64" t="s">
        <v>37</v>
      </c>
      <c r="B39" s="65"/>
      <c r="C39" s="65"/>
      <c r="D39" s="60">
        <v>19</v>
      </c>
      <c r="E39" s="61">
        <v>0</v>
      </c>
      <c r="F39" s="62">
        <v>0</v>
      </c>
    </row>
    <row r="40" spans="1:6" hidden="1" x14ac:dyDescent="0.2">
      <c r="A40" s="64" t="s">
        <v>38</v>
      </c>
      <c r="B40" s="65"/>
      <c r="C40" s="65"/>
      <c r="D40" s="60">
        <v>20</v>
      </c>
      <c r="E40" s="61">
        <v>0</v>
      </c>
      <c r="F40" s="62">
        <v>0</v>
      </c>
    </row>
    <row r="41" spans="1:6" hidden="1" x14ac:dyDescent="0.2">
      <c r="A41" s="63" t="s">
        <v>39</v>
      </c>
      <c r="B41" s="65"/>
      <c r="C41" s="65"/>
      <c r="D41" s="60">
        <v>21</v>
      </c>
      <c r="E41" s="61">
        <v>0</v>
      </c>
      <c r="F41" s="62">
        <v>0</v>
      </c>
    </row>
    <row r="42" spans="1:6" hidden="1" x14ac:dyDescent="0.2">
      <c r="A42" s="64" t="s">
        <v>40</v>
      </c>
      <c r="B42" s="65"/>
      <c r="C42" s="65"/>
      <c r="D42" s="60">
        <v>22</v>
      </c>
      <c r="E42" s="61">
        <v>0</v>
      </c>
      <c r="F42" s="62">
        <v>0</v>
      </c>
    </row>
    <row r="43" spans="1:6" hidden="1" x14ac:dyDescent="0.2">
      <c r="A43" s="64" t="s">
        <v>41</v>
      </c>
      <c r="B43" s="65"/>
      <c r="C43" s="65"/>
      <c r="D43" s="60">
        <v>23</v>
      </c>
      <c r="E43" s="61">
        <v>0</v>
      </c>
      <c r="F43" s="62">
        <v>0</v>
      </c>
    </row>
    <row r="44" spans="1:6" ht="13.5" thickBot="1" x14ac:dyDescent="0.25">
      <c r="A44" s="66" t="s">
        <v>42</v>
      </c>
      <c r="B44" s="67"/>
      <c r="C44" s="67"/>
      <c r="D44" s="68">
        <v>24</v>
      </c>
      <c r="E44" s="69">
        <v>37672</v>
      </c>
      <c r="F44" s="70">
        <f>E44/E21*100</f>
        <v>0.96152054601870729</v>
      </c>
    </row>
    <row r="45" spans="1:6" hidden="1" x14ac:dyDescent="0.2">
      <c r="A45" s="71" t="s">
        <v>43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44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45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46</v>
      </c>
      <c r="F51" s="46" t="s">
        <v>47</v>
      </c>
    </row>
    <row r="52" spans="1:6" ht="16.5" thickBot="1" x14ac:dyDescent="0.25">
      <c r="A52" s="88" t="s">
        <v>48</v>
      </c>
      <c r="B52" s="89"/>
      <c r="C52" s="89"/>
      <c r="D52" s="90" t="s">
        <v>15</v>
      </c>
      <c r="E52" s="91" t="s">
        <v>56</v>
      </c>
      <c r="F52" s="52">
        <f xml:space="preserve"> F20</f>
        <v>42521</v>
      </c>
    </row>
    <row r="53" spans="1:6" x14ac:dyDescent="0.2">
      <c r="A53" s="63" t="s">
        <v>49</v>
      </c>
      <c r="B53" s="92"/>
      <c r="C53" s="92"/>
      <c r="D53" s="60">
        <v>1</v>
      </c>
      <c r="E53" s="61">
        <v>61197335</v>
      </c>
      <c r="F53" s="93">
        <v>64038565.130000003</v>
      </c>
    </row>
    <row r="54" spans="1:6" ht="13.5" thickBot="1" x14ac:dyDescent="0.25">
      <c r="A54" s="66" t="s">
        <v>50</v>
      </c>
      <c r="B54" s="94"/>
      <c r="C54" s="94"/>
      <c r="D54" s="68">
        <v>2</v>
      </c>
      <c r="E54" s="69">
        <v>111468070</v>
      </c>
      <c r="F54" s="95">
        <v>116642709.56</v>
      </c>
    </row>
    <row r="55" spans="1:6" x14ac:dyDescent="0.2">
      <c r="A55" s="77"/>
      <c r="B55" s="96"/>
      <c r="C55" s="96"/>
      <c r="D55" s="97"/>
      <c r="E55" s="98"/>
      <c r="F55" s="99"/>
    </row>
    <row r="56" spans="1:6" x14ac:dyDescent="0.2">
      <c r="A56" s="77"/>
      <c r="B56" s="96"/>
      <c r="C56" s="96"/>
      <c r="D56" s="97"/>
      <c r="E56" s="98"/>
      <c r="F56" s="99"/>
    </row>
    <row r="57" spans="1:6" ht="51" x14ac:dyDescent="0.25">
      <c r="A57" s="100" t="s">
        <v>51</v>
      </c>
      <c r="B57" s="101"/>
      <c r="C57" s="101"/>
      <c r="D57" s="102"/>
      <c r="E57" s="102"/>
      <c r="F57" s="103"/>
    </row>
    <row r="60" spans="1:6" x14ac:dyDescent="0.2">
      <c r="E60" s="104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workbookViewId="0">
      <selection activeCell="C62" sqref="C62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>
        <v>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42551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E22+E23+E29+E32+E44</f>
        <v>3773567</v>
      </c>
      <c r="F21" s="57">
        <f>+F23+F29+F32+F44</f>
        <v>100</v>
      </c>
    </row>
    <row r="22" spans="1:6" hidden="1" x14ac:dyDescent="0.2">
      <c r="A22" s="58" t="s">
        <v>20</v>
      </c>
      <c r="B22" s="59"/>
      <c r="C22" s="59"/>
      <c r="D22" s="60">
        <v>2</v>
      </c>
      <c r="E22" s="61">
        <v>0</v>
      </c>
      <c r="F22" s="62">
        <v>0</v>
      </c>
    </row>
    <row r="23" spans="1:6" x14ac:dyDescent="0.2">
      <c r="A23" s="63" t="s">
        <v>21</v>
      </c>
      <c r="B23" s="59"/>
      <c r="C23" s="59"/>
      <c r="D23" s="60">
        <v>3</v>
      </c>
      <c r="E23" s="61">
        <f>E24+E25</f>
        <v>263080</v>
      </c>
      <c r="F23" s="62">
        <f>+F24+F25</f>
        <v>6.9716530804938674</v>
      </c>
    </row>
    <row r="24" spans="1:6" x14ac:dyDescent="0.2">
      <c r="A24" s="64" t="s">
        <v>22</v>
      </c>
      <c r="B24" s="65"/>
      <c r="C24" s="65"/>
      <c r="D24" s="60">
        <v>4</v>
      </c>
      <c r="E24" s="61">
        <v>263080</v>
      </c>
      <c r="F24" s="62">
        <f>E24/E21*100</f>
        <v>6.9716530804938674</v>
      </c>
    </row>
    <row r="25" spans="1:6" x14ac:dyDescent="0.2">
      <c r="A25" s="64" t="s">
        <v>23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24</v>
      </c>
      <c r="B26" s="65"/>
      <c r="C26" s="65"/>
      <c r="D26" s="60">
        <v>6</v>
      </c>
      <c r="E26" s="61">
        <v>0</v>
      </c>
      <c r="F26" s="62">
        <v>0</v>
      </c>
    </row>
    <row r="27" spans="1:6" hidden="1" x14ac:dyDescent="0.2">
      <c r="A27" s="64" t="s">
        <v>25</v>
      </c>
      <c r="B27" s="65"/>
      <c r="C27" s="65"/>
      <c r="D27" s="60">
        <v>7</v>
      </c>
      <c r="E27" s="61">
        <v>0</v>
      </c>
      <c r="F27" s="62">
        <v>0</v>
      </c>
    </row>
    <row r="28" spans="1:6" hidden="1" x14ac:dyDescent="0.2">
      <c r="A28" s="64" t="s">
        <v>26</v>
      </c>
      <c r="B28" s="65"/>
      <c r="C28" s="65"/>
      <c r="D28" s="60">
        <v>8</v>
      </c>
      <c r="E28" s="61">
        <v>0</v>
      </c>
      <c r="F28" s="62">
        <v>0</v>
      </c>
    </row>
    <row r="29" spans="1:6" x14ac:dyDescent="0.2">
      <c r="A29" s="63" t="s">
        <v>27</v>
      </c>
      <c r="B29" s="65"/>
      <c r="C29" s="65"/>
      <c r="D29" s="60">
        <v>9</v>
      </c>
      <c r="E29" s="61">
        <f>E30+E31</f>
        <v>3012682</v>
      </c>
      <c r="F29" s="62">
        <f>+F30+F31</f>
        <v>79.836451823963912</v>
      </c>
    </row>
    <row r="30" spans="1:6" x14ac:dyDescent="0.2">
      <c r="A30" s="64" t="s">
        <v>28</v>
      </c>
      <c r="B30" s="65"/>
      <c r="C30" s="65"/>
      <c r="D30" s="60">
        <v>10</v>
      </c>
      <c r="E30" s="61">
        <v>2099715</v>
      </c>
      <c r="F30" s="62">
        <f>E30/E21*100</f>
        <v>55.64271152466619</v>
      </c>
    </row>
    <row r="31" spans="1:6" x14ac:dyDescent="0.2">
      <c r="A31" s="64" t="s">
        <v>29</v>
      </c>
      <c r="B31" s="65"/>
      <c r="C31" s="65"/>
      <c r="D31" s="60">
        <v>11</v>
      </c>
      <c r="E31" s="61">
        <v>912967</v>
      </c>
      <c r="F31" s="62">
        <f>E31/E21*100</f>
        <v>24.193740299297719</v>
      </c>
    </row>
    <row r="32" spans="1:6" x14ac:dyDescent="0.2">
      <c r="A32" s="63" t="s">
        <v>30</v>
      </c>
      <c r="B32" s="65"/>
      <c r="C32" s="65"/>
      <c r="D32" s="60">
        <v>12</v>
      </c>
      <c r="E32" s="61">
        <f>E33+E34+E35</f>
        <v>492861</v>
      </c>
      <c r="F32" s="62">
        <f>+F33+F34+F35</f>
        <v>13.060878473868359</v>
      </c>
    </row>
    <row r="33" spans="1:6" x14ac:dyDescent="0.2">
      <c r="A33" s="64" t="s">
        <v>31</v>
      </c>
      <c r="B33" s="65"/>
      <c r="C33" s="65"/>
      <c r="D33" s="60">
        <v>13</v>
      </c>
      <c r="E33" s="61">
        <v>49428</v>
      </c>
      <c r="F33" s="62">
        <f>E33/E21*100</f>
        <v>1.3098482152297812</v>
      </c>
    </row>
    <row r="34" spans="1:6" x14ac:dyDescent="0.2">
      <c r="A34" s="64" t="s">
        <v>32</v>
      </c>
      <c r="B34" s="65"/>
      <c r="C34" s="65"/>
      <c r="D34" s="60">
        <v>14</v>
      </c>
      <c r="E34" s="61">
        <v>443433</v>
      </c>
      <c r="F34" s="62">
        <f>E34/E21*100</f>
        <v>11.751030258638577</v>
      </c>
    </row>
    <row r="35" spans="1:6" x14ac:dyDescent="0.2">
      <c r="A35" s="64" t="s">
        <v>33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34</v>
      </c>
      <c r="B36" s="65"/>
      <c r="C36" s="65"/>
      <c r="D36" s="60">
        <v>16</v>
      </c>
      <c r="E36" s="61">
        <v>0</v>
      </c>
      <c r="F36" s="62">
        <v>0</v>
      </c>
    </row>
    <row r="37" spans="1:6" hidden="1" x14ac:dyDescent="0.2">
      <c r="A37" s="63" t="s">
        <v>35</v>
      </c>
      <c r="B37" s="65"/>
      <c r="C37" s="65"/>
      <c r="D37" s="60">
        <v>17</v>
      </c>
      <c r="E37" s="61">
        <v>0</v>
      </c>
      <c r="F37" s="62">
        <v>0</v>
      </c>
    </row>
    <row r="38" spans="1:6" hidden="1" x14ac:dyDescent="0.2">
      <c r="A38" s="64" t="s">
        <v>36</v>
      </c>
      <c r="B38" s="65"/>
      <c r="C38" s="65"/>
      <c r="D38" s="60">
        <v>18</v>
      </c>
      <c r="E38" s="61">
        <v>0</v>
      </c>
      <c r="F38" s="62">
        <v>0</v>
      </c>
    </row>
    <row r="39" spans="1:6" hidden="1" x14ac:dyDescent="0.2">
      <c r="A39" s="64" t="s">
        <v>37</v>
      </c>
      <c r="B39" s="65"/>
      <c r="C39" s="65"/>
      <c r="D39" s="60">
        <v>19</v>
      </c>
      <c r="E39" s="61">
        <v>0</v>
      </c>
      <c r="F39" s="62">
        <v>0</v>
      </c>
    </row>
    <row r="40" spans="1:6" hidden="1" x14ac:dyDescent="0.2">
      <c r="A40" s="64" t="s">
        <v>38</v>
      </c>
      <c r="B40" s="65"/>
      <c r="C40" s="65"/>
      <c r="D40" s="60">
        <v>20</v>
      </c>
      <c r="E40" s="61">
        <v>0</v>
      </c>
      <c r="F40" s="62">
        <v>0</v>
      </c>
    </row>
    <row r="41" spans="1:6" hidden="1" x14ac:dyDescent="0.2">
      <c r="A41" s="63" t="s">
        <v>39</v>
      </c>
      <c r="B41" s="65"/>
      <c r="C41" s="65"/>
      <c r="D41" s="60">
        <v>21</v>
      </c>
      <c r="E41" s="61">
        <v>0</v>
      </c>
      <c r="F41" s="62">
        <v>0</v>
      </c>
    </row>
    <row r="42" spans="1:6" hidden="1" x14ac:dyDescent="0.2">
      <c r="A42" s="64" t="s">
        <v>40</v>
      </c>
      <c r="B42" s="65"/>
      <c r="C42" s="65"/>
      <c r="D42" s="60">
        <v>22</v>
      </c>
      <c r="E42" s="61">
        <v>0</v>
      </c>
      <c r="F42" s="62">
        <v>0</v>
      </c>
    </row>
    <row r="43" spans="1:6" hidden="1" x14ac:dyDescent="0.2">
      <c r="A43" s="64" t="s">
        <v>41</v>
      </c>
      <c r="B43" s="65"/>
      <c r="C43" s="65"/>
      <c r="D43" s="60">
        <v>23</v>
      </c>
      <c r="E43" s="61">
        <v>0</v>
      </c>
      <c r="F43" s="62">
        <v>0</v>
      </c>
    </row>
    <row r="44" spans="1:6" ht="13.5" thickBot="1" x14ac:dyDescent="0.25">
      <c r="A44" s="66" t="s">
        <v>42</v>
      </c>
      <c r="B44" s="67"/>
      <c r="C44" s="67"/>
      <c r="D44" s="68">
        <v>24</v>
      </c>
      <c r="E44" s="69">
        <v>4944</v>
      </c>
      <c r="F44" s="70">
        <f>E44/E21*100</f>
        <v>0.13101662167386985</v>
      </c>
    </row>
    <row r="45" spans="1:6" hidden="1" x14ac:dyDescent="0.2">
      <c r="A45" s="71" t="s">
        <v>43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44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45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46</v>
      </c>
      <c r="F51" s="46" t="s">
        <v>47</v>
      </c>
    </row>
    <row r="52" spans="1:6" ht="16.5" thickBot="1" x14ac:dyDescent="0.25">
      <c r="A52" s="88" t="s">
        <v>48</v>
      </c>
      <c r="B52" s="89"/>
      <c r="C52" s="89"/>
      <c r="D52" s="90" t="s">
        <v>15</v>
      </c>
      <c r="E52" s="91" t="s">
        <v>57</v>
      </c>
      <c r="F52" s="52">
        <f xml:space="preserve"> F20</f>
        <v>42551</v>
      </c>
    </row>
    <row r="53" spans="1:6" x14ac:dyDescent="0.2">
      <c r="A53" s="63" t="s">
        <v>49</v>
      </c>
      <c r="B53" s="92"/>
      <c r="C53" s="92"/>
      <c r="D53" s="60">
        <v>1</v>
      </c>
      <c r="E53" s="61">
        <v>54000181</v>
      </c>
      <c r="F53" s="93">
        <v>56581536.009999998</v>
      </c>
    </row>
    <row r="54" spans="1:6" ht="13.5" thickBot="1" x14ac:dyDescent="0.25">
      <c r="A54" s="66" t="s">
        <v>50</v>
      </c>
      <c r="B54" s="94"/>
      <c r="C54" s="94"/>
      <c r="D54" s="68">
        <v>2</v>
      </c>
      <c r="E54" s="69">
        <v>125946158</v>
      </c>
      <c r="F54" s="95">
        <v>131949482.56999999</v>
      </c>
    </row>
    <row r="55" spans="1:6" x14ac:dyDescent="0.2">
      <c r="A55" s="77"/>
      <c r="B55" s="96"/>
      <c r="C55" s="96"/>
      <c r="D55" s="97"/>
      <c r="E55" s="98"/>
      <c r="F55" s="99"/>
    </row>
    <row r="56" spans="1:6" x14ac:dyDescent="0.2">
      <c r="A56" s="77"/>
      <c r="B56" s="96"/>
      <c r="C56" s="96"/>
      <c r="D56" s="97"/>
      <c r="E56" s="98"/>
      <c r="F56" s="99"/>
    </row>
    <row r="57" spans="1:6" ht="51" x14ac:dyDescent="0.25">
      <c r="A57" s="100" t="s">
        <v>51</v>
      </c>
      <c r="B57" s="101"/>
      <c r="C57" s="101"/>
      <c r="D57" s="102"/>
      <c r="E57" s="102"/>
      <c r="F57" s="103"/>
    </row>
    <row r="60" spans="1:6" x14ac:dyDescent="0.2">
      <c r="E60" s="104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workbookViewId="0">
      <selection activeCell="I54" sqref="I54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>
        <v>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42582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E22+E23+E29+E32+E44</f>
        <v>3745490</v>
      </c>
      <c r="F21" s="57">
        <f>+F23+F29+F32+F44</f>
        <v>100</v>
      </c>
    </row>
    <row r="22" spans="1:6" hidden="1" x14ac:dyDescent="0.2">
      <c r="A22" s="58" t="s">
        <v>20</v>
      </c>
      <c r="B22" s="59"/>
      <c r="C22" s="59"/>
      <c r="D22" s="60">
        <v>2</v>
      </c>
      <c r="E22" s="61">
        <v>0</v>
      </c>
      <c r="F22" s="62">
        <v>0</v>
      </c>
    </row>
    <row r="23" spans="1:6" x14ac:dyDescent="0.2">
      <c r="A23" s="63" t="s">
        <v>21</v>
      </c>
      <c r="B23" s="59"/>
      <c r="C23" s="59"/>
      <c r="D23" s="60">
        <v>3</v>
      </c>
      <c r="E23" s="61">
        <f>E24+E25</f>
        <v>219562</v>
      </c>
      <c r="F23" s="62">
        <f>+F24+F25</f>
        <v>5.8620367428560751</v>
      </c>
    </row>
    <row r="24" spans="1:6" x14ac:dyDescent="0.2">
      <c r="A24" s="64" t="s">
        <v>22</v>
      </c>
      <c r="B24" s="65"/>
      <c r="C24" s="65"/>
      <c r="D24" s="60">
        <v>4</v>
      </c>
      <c r="E24" s="61">
        <v>219562</v>
      </c>
      <c r="F24" s="62">
        <f>E24/E21*100</f>
        <v>5.8620367428560751</v>
      </c>
    </row>
    <row r="25" spans="1:6" x14ac:dyDescent="0.2">
      <c r="A25" s="64" t="s">
        <v>23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24</v>
      </c>
      <c r="B26" s="65"/>
      <c r="C26" s="65"/>
      <c r="D26" s="60">
        <v>6</v>
      </c>
      <c r="E26" s="61">
        <v>0</v>
      </c>
      <c r="F26" s="62">
        <v>0</v>
      </c>
    </row>
    <row r="27" spans="1:6" hidden="1" x14ac:dyDescent="0.2">
      <c r="A27" s="64" t="s">
        <v>25</v>
      </c>
      <c r="B27" s="65"/>
      <c r="C27" s="65"/>
      <c r="D27" s="60">
        <v>7</v>
      </c>
      <c r="E27" s="61">
        <v>0</v>
      </c>
      <c r="F27" s="62">
        <v>0</v>
      </c>
    </row>
    <row r="28" spans="1:6" hidden="1" x14ac:dyDescent="0.2">
      <c r="A28" s="64" t="s">
        <v>26</v>
      </c>
      <c r="B28" s="65"/>
      <c r="C28" s="65"/>
      <c r="D28" s="60">
        <v>8</v>
      </c>
      <c r="E28" s="61">
        <v>0</v>
      </c>
      <c r="F28" s="62">
        <v>0</v>
      </c>
    </row>
    <row r="29" spans="1:6" x14ac:dyDescent="0.2">
      <c r="A29" s="63" t="s">
        <v>27</v>
      </c>
      <c r="B29" s="65"/>
      <c r="C29" s="65"/>
      <c r="D29" s="60">
        <v>9</v>
      </c>
      <c r="E29" s="61">
        <f>E30+E31</f>
        <v>3016778</v>
      </c>
      <c r="F29" s="62">
        <f>+F30+F31</f>
        <v>80.544281255590064</v>
      </c>
    </row>
    <row r="30" spans="1:6" x14ac:dyDescent="0.2">
      <c r="A30" s="64" t="s">
        <v>28</v>
      </c>
      <c r="B30" s="65"/>
      <c r="C30" s="65"/>
      <c r="D30" s="60">
        <v>10</v>
      </c>
      <c r="E30" s="61">
        <v>2099838</v>
      </c>
      <c r="F30" s="62">
        <f>E30/E21*100</f>
        <v>56.063105227887412</v>
      </c>
    </row>
    <row r="31" spans="1:6" x14ac:dyDescent="0.2">
      <c r="A31" s="64" t="s">
        <v>29</v>
      </c>
      <c r="B31" s="65"/>
      <c r="C31" s="65"/>
      <c r="D31" s="60">
        <v>11</v>
      </c>
      <c r="E31" s="61">
        <v>916940</v>
      </c>
      <c r="F31" s="62">
        <f>E31/E21*100</f>
        <v>24.481176027702649</v>
      </c>
    </row>
    <row r="32" spans="1:6" x14ac:dyDescent="0.2">
      <c r="A32" s="63" t="s">
        <v>30</v>
      </c>
      <c r="B32" s="65"/>
      <c r="C32" s="65"/>
      <c r="D32" s="60">
        <v>12</v>
      </c>
      <c r="E32" s="61">
        <f>E33+E34+E35</f>
        <v>504732</v>
      </c>
      <c r="F32" s="62">
        <f>+F33+F34+F35</f>
        <v>13.475726807440415</v>
      </c>
    </row>
    <row r="33" spans="1:6" x14ac:dyDescent="0.2">
      <c r="A33" s="64" t="s">
        <v>31</v>
      </c>
      <c r="B33" s="65"/>
      <c r="C33" s="65"/>
      <c r="D33" s="60">
        <v>13</v>
      </c>
      <c r="E33" s="61">
        <v>51975</v>
      </c>
      <c r="F33" s="62">
        <f>E33/E21*100</f>
        <v>1.3876689031341694</v>
      </c>
    </row>
    <row r="34" spans="1:6" x14ac:dyDescent="0.2">
      <c r="A34" s="64" t="s">
        <v>32</v>
      </c>
      <c r="B34" s="65"/>
      <c r="C34" s="65"/>
      <c r="D34" s="60">
        <v>14</v>
      </c>
      <c r="E34" s="61">
        <v>452757</v>
      </c>
      <c r="F34" s="62">
        <f>E34/E21*100</f>
        <v>12.088057904306245</v>
      </c>
    </row>
    <row r="35" spans="1:6" x14ac:dyDescent="0.2">
      <c r="A35" s="64" t="s">
        <v>33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34</v>
      </c>
      <c r="B36" s="65"/>
      <c r="C36" s="65"/>
      <c r="D36" s="60">
        <v>16</v>
      </c>
      <c r="E36" s="61">
        <v>0</v>
      </c>
      <c r="F36" s="62">
        <v>0</v>
      </c>
    </row>
    <row r="37" spans="1:6" hidden="1" x14ac:dyDescent="0.2">
      <c r="A37" s="63" t="s">
        <v>35</v>
      </c>
      <c r="B37" s="65"/>
      <c r="C37" s="65"/>
      <c r="D37" s="60">
        <v>17</v>
      </c>
      <c r="E37" s="61">
        <v>0</v>
      </c>
      <c r="F37" s="62">
        <v>0</v>
      </c>
    </row>
    <row r="38" spans="1:6" hidden="1" x14ac:dyDescent="0.2">
      <c r="A38" s="64" t="s">
        <v>36</v>
      </c>
      <c r="B38" s="65"/>
      <c r="C38" s="65"/>
      <c r="D38" s="60">
        <v>18</v>
      </c>
      <c r="E38" s="61">
        <v>0</v>
      </c>
      <c r="F38" s="62">
        <v>0</v>
      </c>
    </row>
    <row r="39" spans="1:6" hidden="1" x14ac:dyDescent="0.2">
      <c r="A39" s="64" t="s">
        <v>37</v>
      </c>
      <c r="B39" s="65"/>
      <c r="C39" s="65"/>
      <c r="D39" s="60">
        <v>19</v>
      </c>
      <c r="E39" s="61">
        <v>0</v>
      </c>
      <c r="F39" s="62">
        <v>0</v>
      </c>
    </row>
    <row r="40" spans="1:6" hidden="1" x14ac:dyDescent="0.2">
      <c r="A40" s="64" t="s">
        <v>38</v>
      </c>
      <c r="B40" s="65"/>
      <c r="C40" s="65"/>
      <c r="D40" s="60">
        <v>20</v>
      </c>
      <c r="E40" s="61">
        <v>0</v>
      </c>
      <c r="F40" s="62">
        <v>0</v>
      </c>
    </row>
    <row r="41" spans="1:6" hidden="1" x14ac:dyDescent="0.2">
      <c r="A41" s="63" t="s">
        <v>39</v>
      </c>
      <c r="B41" s="65"/>
      <c r="C41" s="65"/>
      <c r="D41" s="60">
        <v>21</v>
      </c>
      <c r="E41" s="61">
        <v>0</v>
      </c>
      <c r="F41" s="62">
        <v>0</v>
      </c>
    </row>
    <row r="42" spans="1:6" hidden="1" x14ac:dyDescent="0.2">
      <c r="A42" s="64" t="s">
        <v>40</v>
      </c>
      <c r="B42" s="65"/>
      <c r="C42" s="65"/>
      <c r="D42" s="60">
        <v>22</v>
      </c>
      <c r="E42" s="61">
        <v>0</v>
      </c>
      <c r="F42" s="62">
        <v>0</v>
      </c>
    </row>
    <row r="43" spans="1:6" hidden="1" x14ac:dyDescent="0.2">
      <c r="A43" s="64" t="s">
        <v>41</v>
      </c>
      <c r="B43" s="65"/>
      <c r="C43" s="65"/>
      <c r="D43" s="60">
        <v>23</v>
      </c>
      <c r="E43" s="61">
        <v>0</v>
      </c>
      <c r="F43" s="62">
        <v>0</v>
      </c>
    </row>
    <row r="44" spans="1:6" ht="13.5" thickBot="1" x14ac:dyDescent="0.25">
      <c r="A44" s="66" t="s">
        <v>42</v>
      </c>
      <c r="B44" s="67"/>
      <c r="C44" s="67"/>
      <c r="D44" s="68">
        <v>24</v>
      </c>
      <c r="E44" s="69">
        <v>4418</v>
      </c>
      <c r="F44" s="70">
        <f>E44/E21*100</f>
        <v>0.11795519411345377</v>
      </c>
    </row>
    <row r="45" spans="1:6" hidden="1" x14ac:dyDescent="0.2">
      <c r="A45" s="71" t="s">
        <v>43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44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45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46</v>
      </c>
      <c r="F51" s="46" t="s">
        <v>47</v>
      </c>
    </row>
    <row r="52" spans="1:6" ht="16.5" thickBot="1" x14ac:dyDescent="0.25">
      <c r="A52" s="88" t="s">
        <v>48</v>
      </c>
      <c r="B52" s="89"/>
      <c r="C52" s="89"/>
      <c r="D52" s="90" t="s">
        <v>15</v>
      </c>
      <c r="E52" s="91" t="s">
        <v>58</v>
      </c>
      <c r="F52" s="52">
        <f xml:space="preserve"> F20</f>
        <v>42582</v>
      </c>
    </row>
    <row r="53" spans="1:6" x14ac:dyDescent="0.2">
      <c r="A53" s="63" t="s">
        <v>49</v>
      </c>
      <c r="B53" s="92"/>
      <c r="C53" s="92"/>
      <c r="D53" s="60">
        <v>1</v>
      </c>
      <c r="E53" s="61">
        <v>35244935</v>
      </c>
      <c r="F53" s="93">
        <v>37071835.689999998</v>
      </c>
    </row>
    <row r="54" spans="1:6" ht="13.5" thickBot="1" x14ac:dyDescent="0.25">
      <c r="A54" s="66" t="s">
        <v>50</v>
      </c>
      <c r="B54" s="94"/>
      <c r="C54" s="94"/>
      <c r="D54" s="68">
        <v>2</v>
      </c>
      <c r="E54" s="69">
        <v>72760081</v>
      </c>
      <c r="F54" s="95">
        <v>76576986.799999997</v>
      </c>
    </row>
    <row r="55" spans="1:6" x14ac:dyDescent="0.2">
      <c r="A55" s="77"/>
      <c r="B55" s="96"/>
      <c r="C55" s="96"/>
      <c r="D55" s="97"/>
      <c r="E55" s="98"/>
      <c r="F55" s="99"/>
    </row>
    <row r="56" spans="1:6" x14ac:dyDescent="0.2">
      <c r="A56" s="77"/>
      <c r="B56" s="96"/>
      <c r="C56" s="96"/>
      <c r="D56" s="97"/>
      <c r="E56" s="98"/>
      <c r="F56" s="99"/>
    </row>
    <row r="57" spans="1:6" ht="51" x14ac:dyDescent="0.25">
      <c r="A57" s="100" t="s">
        <v>51</v>
      </c>
      <c r="B57" s="101"/>
      <c r="C57" s="101"/>
      <c r="D57" s="102"/>
      <c r="E57" s="102"/>
      <c r="F57" s="103"/>
    </row>
    <row r="60" spans="1:6" x14ac:dyDescent="0.2">
      <c r="E60" s="104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topLeftCell="A4" workbookViewId="0">
      <selection activeCell="F11" sqref="F11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>
        <v>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42613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E22+E23+E29+E32+E44</f>
        <v>3616342</v>
      </c>
      <c r="F21" s="57">
        <f>+F23+F29+F32+F44</f>
        <v>100</v>
      </c>
    </row>
    <row r="22" spans="1:6" hidden="1" x14ac:dyDescent="0.2">
      <c r="A22" s="58" t="s">
        <v>20</v>
      </c>
      <c r="B22" s="59"/>
      <c r="C22" s="59"/>
      <c r="D22" s="60">
        <v>2</v>
      </c>
      <c r="E22" s="61">
        <v>0</v>
      </c>
      <c r="F22" s="62">
        <v>0</v>
      </c>
    </row>
    <row r="23" spans="1:6" x14ac:dyDescent="0.2">
      <c r="A23" s="63" t="s">
        <v>21</v>
      </c>
      <c r="B23" s="59"/>
      <c r="C23" s="59"/>
      <c r="D23" s="60">
        <v>3</v>
      </c>
      <c r="E23" s="61">
        <f>E24+E25</f>
        <v>110882</v>
      </c>
      <c r="F23" s="62">
        <f>+F24+F25</f>
        <v>3.0661369969986243</v>
      </c>
    </row>
    <row r="24" spans="1:6" x14ac:dyDescent="0.2">
      <c r="A24" s="64" t="s">
        <v>22</v>
      </c>
      <c r="B24" s="65"/>
      <c r="C24" s="65"/>
      <c r="D24" s="60">
        <v>4</v>
      </c>
      <c r="E24" s="61">
        <v>110882</v>
      </c>
      <c r="F24" s="62">
        <f>E24/E21*100</f>
        <v>3.0661369969986243</v>
      </c>
    </row>
    <row r="25" spans="1:6" x14ac:dyDescent="0.2">
      <c r="A25" s="64" t="s">
        <v>23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24</v>
      </c>
      <c r="B26" s="65"/>
      <c r="C26" s="65"/>
      <c r="D26" s="60">
        <v>6</v>
      </c>
      <c r="E26" s="61">
        <v>0</v>
      </c>
      <c r="F26" s="62">
        <v>0</v>
      </c>
    </row>
    <row r="27" spans="1:6" hidden="1" x14ac:dyDescent="0.2">
      <c r="A27" s="64" t="s">
        <v>25</v>
      </c>
      <c r="B27" s="65"/>
      <c r="C27" s="65"/>
      <c r="D27" s="60">
        <v>7</v>
      </c>
      <c r="E27" s="61">
        <v>0</v>
      </c>
      <c r="F27" s="62">
        <v>0</v>
      </c>
    </row>
    <row r="28" spans="1:6" hidden="1" x14ac:dyDescent="0.2">
      <c r="A28" s="64" t="s">
        <v>26</v>
      </c>
      <c r="B28" s="65"/>
      <c r="C28" s="65"/>
      <c r="D28" s="60">
        <v>8</v>
      </c>
      <c r="E28" s="61">
        <v>0</v>
      </c>
      <c r="F28" s="62">
        <v>0</v>
      </c>
    </row>
    <row r="29" spans="1:6" x14ac:dyDescent="0.2">
      <c r="A29" s="63" t="s">
        <v>27</v>
      </c>
      <c r="B29" s="65"/>
      <c r="C29" s="65"/>
      <c r="D29" s="60">
        <v>9</v>
      </c>
      <c r="E29" s="61">
        <f>E30+E31</f>
        <v>2964953</v>
      </c>
      <c r="F29" s="62">
        <f>+F30+F31</f>
        <v>81.987627276402506</v>
      </c>
    </row>
    <row r="30" spans="1:6" x14ac:dyDescent="0.2">
      <c r="A30" s="64" t="s">
        <v>28</v>
      </c>
      <c r="B30" s="65"/>
      <c r="C30" s="65"/>
      <c r="D30" s="60">
        <v>10</v>
      </c>
      <c r="E30" s="61">
        <v>2047728</v>
      </c>
      <c r="F30" s="62">
        <f>E30/E21*100</f>
        <v>56.624290512346455</v>
      </c>
    </row>
    <row r="31" spans="1:6" x14ac:dyDescent="0.2">
      <c r="A31" s="64" t="s">
        <v>29</v>
      </c>
      <c r="B31" s="65"/>
      <c r="C31" s="65"/>
      <c r="D31" s="60">
        <v>11</v>
      </c>
      <c r="E31" s="61">
        <v>917225</v>
      </c>
      <c r="F31" s="62">
        <f>E31/E21*100</f>
        <v>25.363336764056054</v>
      </c>
    </row>
    <row r="32" spans="1:6" x14ac:dyDescent="0.2">
      <c r="A32" s="63" t="s">
        <v>30</v>
      </c>
      <c r="B32" s="65"/>
      <c r="C32" s="65"/>
      <c r="D32" s="60">
        <v>12</v>
      </c>
      <c r="E32" s="61">
        <f>E33+E34+E35</f>
        <v>538429</v>
      </c>
      <c r="F32" s="62">
        <f>+F33+F34+F35</f>
        <v>14.888774347116506</v>
      </c>
    </row>
    <row r="33" spans="1:6" x14ac:dyDescent="0.2">
      <c r="A33" s="64" t="s">
        <v>31</v>
      </c>
      <c r="B33" s="65"/>
      <c r="C33" s="65"/>
      <c r="D33" s="60">
        <v>13</v>
      </c>
      <c r="E33" s="61">
        <v>46578</v>
      </c>
      <c r="F33" s="62">
        <f>E33/E21*100</f>
        <v>1.2879865897639107</v>
      </c>
    </row>
    <row r="34" spans="1:6" x14ac:dyDescent="0.2">
      <c r="A34" s="64" t="s">
        <v>32</v>
      </c>
      <c r="B34" s="65"/>
      <c r="C34" s="65"/>
      <c r="D34" s="60">
        <v>14</v>
      </c>
      <c r="E34" s="61">
        <v>491851</v>
      </c>
      <c r="F34" s="62">
        <f>E34/E21*100</f>
        <v>13.600787757352595</v>
      </c>
    </row>
    <row r="35" spans="1:6" x14ac:dyDescent="0.2">
      <c r="A35" s="64" t="s">
        <v>33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34</v>
      </c>
      <c r="B36" s="65"/>
      <c r="C36" s="65"/>
      <c r="D36" s="60">
        <v>16</v>
      </c>
      <c r="E36" s="61">
        <v>0</v>
      </c>
      <c r="F36" s="62">
        <v>0</v>
      </c>
    </row>
    <row r="37" spans="1:6" hidden="1" x14ac:dyDescent="0.2">
      <c r="A37" s="63" t="s">
        <v>35</v>
      </c>
      <c r="B37" s="65"/>
      <c r="C37" s="65"/>
      <c r="D37" s="60">
        <v>17</v>
      </c>
      <c r="E37" s="61">
        <v>0</v>
      </c>
      <c r="F37" s="62">
        <v>0</v>
      </c>
    </row>
    <row r="38" spans="1:6" hidden="1" x14ac:dyDescent="0.2">
      <c r="A38" s="64" t="s">
        <v>36</v>
      </c>
      <c r="B38" s="65"/>
      <c r="C38" s="65"/>
      <c r="D38" s="60">
        <v>18</v>
      </c>
      <c r="E38" s="61">
        <v>0</v>
      </c>
      <c r="F38" s="62">
        <v>0</v>
      </c>
    </row>
    <row r="39" spans="1:6" hidden="1" x14ac:dyDescent="0.2">
      <c r="A39" s="64" t="s">
        <v>37</v>
      </c>
      <c r="B39" s="65"/>
      <c r="C39" s="65"/>
      <c r="D39" s="60">
        <v>19</v>
      </c>
      <c r="E39" s="61">
        <v>0</v>
      </c>
      <c r="F39" s="62">
        <v>0</v>
      </c>
    </row>
    <row r="40" spans="1:6" hidden="1" x14ac:dyDescent="0.2">
      <c r="A40" s="64" t="s">
        <v>38</v>
      </c>
      <c r="B40" s="65"/>
      <c r="C40" s="65"/>
      <c r="D40" s="60">
        <v>20</v>
      </c>
      <c r="E40" s="61">
        <v>0</v>
      </c>
      <c r="F40" s="62">
        <v>0</v>
      </c>
    </row>
    <row r="41" spans="1:6" hidden="1" x14ac:dyDescent="0.2">
      <c r="A41" s="63" t="s">
        <v>39</v>
      </c>
      <c r="B41" s="65"/>
      <c r="C41" s="65"/>
      <c r="D41" s="60">
        <v>21</v>
      </c>
      <c r="E41" s="61">
        <v>0</v>
      </c>
      <c r="F41" s="62">
        <v>0</v>
      </c>
    </row>
    <row r="42" spans="1:6" hidden="1" x14ac:dyDescent="0.2">
      <c r="A42" s="64" t="s">
        <v>40</v>
      </c>
      <c r="B42" s="65"/>
      <c r="C42" s="65"/>
      <c r="D42" s="60">
        <v>22</v>
      </c>
      <c r="E42" s="61">
        <v>0</v>
      </c>
      <c r="F42" s="62">
        <v>0</v>
      </c>
    </row>
    <row r="43" spans="1:6" hidden="1" x14ac:dyDescent="0.2">
      <c r="A43" s="64" t="s">
        <v>41</v>
      </c>
      <c r="B43" s="65"/>
      <c r="C43" s="65"/>
      <c r="D43" s="60">
        <v>23</v>
      </c>
      <c r="E43" s="61">
        <v>0</v>
      </c>
      <c r="F43" s="62">
        <v>0</v>
      </c>
    </row>
    <row r="44" spans="1:6" ht="13.5" thickBot="1" x14ac:dyDescent="0.25">
      <c r="A44" s="66" t="s">
        <v>42</v>
      </c>
      <c r="B44" s="67"/>
      <c r="C44" s="67"/>
      <c r="D44" s="68">
        <v>24</v>
      </c>
      <c r="E44" s="69">
        <v>2078</v>
      </c>
      <c r="F44" s="70">
        <f>E44/E21*100</f>
        <v>5.7461379482360901E-2</v>
      </c>
    </row>
    <row r="45" spans="1:6" hidden="1" x14ac:dyDescent="0.2">
      <c r="A45" s="71" t="s">
        <v>43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44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45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46</v>
      </c>
      <c r="F51" s="46" t="s">
        <v>47</v>
      </c>
    </row>
    <row r="52" spans="1:6" ht="16.5" thickBot="1" x14ac:dyDescent="0.25">
      <c r="A52" s="88" t="s">
        <v>48</v>
      </c>
      <c r="B52" s="89"/>
      <c r="C52" s="89"/>
      <c r="D52" s="90" t="s">
        <v>15</v>
      </c>
      <c r="E52" s="91" t="s">
        <v>59</v>
      </c>
      <c r="F52" s="52">
        <f xml:space="preserve"> F20</f>
        <v>42613</v>
      </c>
    </row>
    <row r="53" spans="1:6" x14ac:dyDescent="0.2">
      <c r="A53" s="63" t="s">
        <v>49</v>
      </c>
      <c r="B53" s="92"/>
      <c r="C53" s="92"/>
      <c r="D53" s="60">
        <v>1</v>
      </c>
      <c r="E53" s="61">
        <v>87552900</v>
      </c>
      <c r="F53" s="93">
        <v>92403154.180000007</v>
      </c>
    </row>
    <row r="54" spans="1:6" ht="13.5" thickBot="1" x14ac:dyDescent="0.25">
      <c r="A54" s="66" t="s">
        <v>50</v>
      </c>
      <c r="B54" s="94"/>
      <c r="C54" s="94"/>
      <c r="D54" s="68">
        <v>2</v>
      </c>
      <c r="E54" s="69">
        <v>220415041</v>
      </c>
      <c r="F54" s="95">
        <v>232627244.31999999</v>
      </c>
    </row>
    <row r="55" spans="1:6" x14ac:dyDescent="0.2">
      <c r="A55" s="77"/>
      <c r="B55" s="96"/>
      <c r="C55" s="96"/>
      <c r="D55" s="97"/>
      <c r="E55" s="98"/>
      <c r="F55" s="99"/>
    </row>
    <row r="56" spans="1:6" x14ac:dyDescent="0.2">
      <c r="A56" s="77"/>
      <c r="B56" s="96"/>
      <c r="C56" s="96"/>
      <c r="D56" s="97"/>
      <c r="E56" s="98"/>
      <c r="F56" s="99"/>
    </row>
    <row r="57" spans="1:6" ht="51" x14ac:dyDescent="0.25">
      <c r="A57" s="100" t="s">
        <v>51</v>
      </c>
      <c r="B57" s="101"/>
      <c r="C57" s="101"/>
      <c r="D57" s="102"/>
      <c r="E57" s="102"/>
      <c r="F57" s="103"/>
    </row>
    <row r="60" spans="1:6" x14ac:dyDescent="0.2">
      <c r="E60" s="104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workbookViewId="0">
      <selection activeCell="F54" sqref="F54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6.7109375" style="2" customWidth="1"/>
    <col min="6" max="6" width="18.14062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8" x14ac:dyDescent="0.25">
      <c r="A3" s="3"/>
      <c r="B3" s="4"/>
      <c r="C3" s="4"/>
      <c r="D3" s="4"/>
      <c r="E3" s="4"/>
      <c r="F3" s="4"/>
    </row>
    <row r="4" spans="1:6" ht="16.5" x14ac:dyDescent="0.25">
      <c r="A4" s="5" t="s">
        <v>0</v>
      </c>
      <c r="B4" s="6"/>
      <c r="C4" s="6"/>
      <c r="D4" s="6"/>
      <c r="E4" s="6"/>
      <c r="F4" s="6"/>
    </row>
    <row r="5" spans="1:6" ht="16.5" x14ac:dyDescent="0.25">
      <c r="A5" s="5" t="s">
        <v>1</v>
      </c>
      <c r="B5" s="6"/>
      <c r="C5" s="6"/>
      <c r="D5" s="6"/>
      <c r="E5" s="6"/>
      <c r="F5" s="6"/>
    </row>
    <row r="6" spans="1:6" ht="13.5" thickBot="1" x14ac:dyDescent="0.25">
      <c r="A6" s="7"/>
      <c r="B6" s="6"/>
      <c r="C6" s="6"/>
      <c r="D6" s="6"/>
      <c r="E6" s="6"/>
      <c r="F6" s="6"/>
    </row>
    <row r="7" spans="1:6" ht="13.5" thickBot="1" x14ac:dyDescent="0.25">
      <c r="A7" s="8" t="s">
        <v>2</v>
      </c>
      <c r="B7" s="9" t="s">
        <v>3</v>
      </c>
      <c r="C7" s="10"/>
      <c r="D7" s="10"/>
      <c r="E7" s="10"/>
      <c r="F7" s="11"/>
    </row>
    <row r="8" spans="1:6" x14ac:dyDescent="0.2">
      <c r="A8" s="12"/>
      <c r="B8" s="13"/>
      <c r="C8" s="14"/>
      <c r="D8" s="15"/>
      <c r="E8" s="16"/>
      <c r="F8" s="17"/>
    </row>
    <row r="9" spans="1:6" x14ac:dyDescent="0.2">
      <c r="A9" s="8" t="s">
        <v>4</v>
      </c>
      <c r="B9" s="18" t="s">
        <v>5</v>
      </c>
      <c r="C9" s="19"/>
      <c r="D9" s="20"/>
      <c r="E9" s="21" t="s">
        <v>6</v>
      </c>
      <c r="F9" s="22" t="s">
        <v>7</v>
      </c>
    </row>
    <row r="10" spans="1:6" x14ac:dyDescent="0.2">
      <c r="A10" s="12"/>
      <c r="B10" s="13"/>
      <c r="C10" s="15"/>
      <c r="D10" s="15"/>
      <c r="E10" s="23"/>
      <c r="F10" s="24"/>
    </row>
    <row r="11" spans="1:6" x14ac:dyDescent="0.2">
      <c r="A11" s="8" t="s">
        <v>8</v>
      </c>
      <c r="B11" s="25" t="s">
        <v>9</v>
      </c>
      <c r="C11" s="26"/>
      <c r="D11" s="27"/>
      <c r="E11" s="28" t="s">
        <v>10</v>
      </c>
      <c r="F11" s="29">
        <v>1</v>
      </c>
    </row>
    <row r="12" spans="1:6" x14ac:dyDescent="0.2">
      <c r="A12" s="30"/>
      <c r="B12" s="30"/>
      <c r="C12" s="14"/>
      <c r="D12" s="15"/>
      <c r="E12" s="23"/>
      <c r="F12" s="17"/>
    </row>
    <row r="13" spans="1:6" x14ac:dyDescent="0.2">
      <c r="A13" s="8" t="s">
        <v>11</v>
      </c>
      <c r="B13" s="29" t="s">
        <v>12</v>
      </c>
      <c r="C13" s="19"/>
      <c r="D13" s="20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12"/>
      <c r="B15" s="31"/>
      <c r="C15" s="15"/>
      <c r="D15" s="32"/>
      <c r="E15" s="23"/>
      <c r="F15" s="33"/>
    </row>
    <row r="16" spans="1:6" x14ac:dyDescent="0.2">
      <c r="A16" s="34"/>
      <c r="B16" s="32"/>
      <c r="C16" s="32"/>
      <c r="D16" s="32"/>
      <c r="E16" s="35"/>
      <c r="F16" s="15"/>
    </row>
    <row r="17" spans="1:6" ht="15.75" x14ac:dyDescent="0.2">
      <c r="A17" s="36" t="s">
        <v>13</v>
      </c>
      <c r="B17" s="37"/>
      <c r="C17" s="37"/>
      <c r="D17" s="38"/>
      <c r="E17" s="38"/>
      <c r="F17" s="38"/>
    </row>
    <row r="18" spans="1:6" ht="13.5" thickBot="1" x14ac:dyDescent="0.25">
      <c r="A18" s="39"/>
      <c r="B18" s="39"/>
      <c r="C18" s="39"/>
      <c r="D18" s="40"/>
      <c r="E18" s="40"/>
      <c r="F18" s="40"/>
    </row>
    <row r="19" spans="1:6" ht="38.25" x14ac:dyDescent="0.25">
      <c r="A19" s="41" t="s">
        <v>14</v>
      </c>
      <c r="B19" s="42"/>
      <c r="C19" s="43"/>
      <c r="D19" s="44" t="s">
        <v>15</v>
      </c>
      <c r="E19" s="45" t="s">
        <v>16</v>
      </c>
      <c r="F19" s="46" t="s">
        <v>17</v>
      </c>
    </row>
    <row r="20" spans="1:6" ht="13.5" thickBot="1" x14ac:dyDescent="0.25">
      <c r="A20" s="47"/>
      <c r="B20" s="48"/>
      <c r="C20" s="49"/>
      <c r="D20" s="50"/>
      <c r="E20" s="51" t="s">
        <v>18</v>
      </c>
      <c r="F20" s="52">
        <v>42643</v>
      </c>
    </row>
    <row r="21" spans="1:6" x14ac:dyDescent="0.2">
      <c r="A21" s="53" t="s">
        <v>19</v>
      </c>
      <c r="B21" s="54"/>
      <c r="C21" s="54"/>
      <c r="D21" s="55">
        <v>1</v>
      </c>
      <c r="E21" s="56">
        <f>E22+E23+E29+E32+E44</f>
        <v>3613394</v>
      </c>
      <c r="F21" s="57">
        <f>+F23+F29+F32+F44</f>
        <v>100</v>
      </c>
    </row>
    <row r="22" spans="1:6" hidden="1" x14ac:dyDescent="0.2">
      <c r="A22" s="58" t="s">
        <v>20</v>
      </c>
      <c r="B22" s="59"/>
      <c r="C22" s="59"/>
      <c r="D22" s="60">
        <v>2</v>
      </c>
      <c r="E22" s="61">
        <v>0</v>
      </c>
      <c r="F22" s="62">
        <v>0</v>
      </c>
    </row>
    <row r="23" spans="1:6" x14ac:dyDescent="0.2">
      <c r="A23" s="63" t="s">
        <v>21</v>
      </c>
      <c r="B23" s="59"/>
      <c r="C23" s="59"/>
      <c r="D23" s="60">
        <v>3</v>
      </c>
      <c r="E23" s="61">
        <f>E24+E25</f>
        <v>192981</v>
      </c>
      <c r="F23" s="62">
        <f>+F24+F25</f>
        <v>5.3407129142296688</v>
      </c>
    </row>
    <row r="24" spans="1:6" x14ac:dyDescent="0.2">
      <c r="A24" s="64" t="s">
        <v>22</v>
      </c>
      <c r="B24" s="65"/>
      <c r="C24" s="65"/>
      <c r="D24" s="60">
        <v>4</v>
      </c>
      <c r="E24" s="61">
        <v>192981</v>
      </c>
      <c r="F24" s="62">
        <f>E24/E21*100</f>
        <v>5.3407129142296688</v>
      </c>
    </row>
    <row r="25" spans="1:6" x14ac:dyDescent="0.2">
      <c r="A25" s="64" t="s">
        <v>23</v>
      </c>
      <c r="B25" s="65"/>
      <c r="C25" s="65"/>
      <c r="D25" s="60">
        <v>5</v>
      </c>
      <c r="E25" s="61">
        <v>0</v>
      </c>
      <c r="F25" s="62">
        <f>E25/E21*100</f>
        <v>0</v>
      </c>
    </row>
    <row r="26" spans="1:6" hidden="1" x14ac:dyDescent="0.2">
      <c r="A26" s="63" t="s">
        <v>24</v>
      </c>
      <c r="B26" s="65"/>
      <c r="C26" s="65"/>
      <c r="D26" s="60">
        <v>6</v>
      </c>
      <c r="E26" s="61">
        <v>0</v>
      </c>
      <c r="F26" s="62">
        <v>0</v>
      </c>
    </row>
    <row r="27" spans="1:6" hidden="1" x14ac:dyDescent="0.2">
      <c r="A27" s="64" t="s">
        <v>25</v>
      </c>
      <c r="B27" s="65"/>
      <c r="C27" s="65"/>
      <c r="D27" s="60">
        <v>7</v>
      </c>
      <c r="E27" s="61">
        <v>0</v>
      </c>
      <c r="F27" s="62">
        <v>0</v>
      </c>
    </row>
    <row r="28" spans="1:6" hidden="1" x14ac:dyDescent="0.2">
      <c r="A28" s="64" t="s">
        <v>26</v>
      </c>
      <c r="B28" s="65"/>
      <c r="C28" s="65"/>
      <c r="D28" s="60">
        <v>8</v>
      </c>
      <c r="E28" s="61">
        <v>0</v>
      </c>
      <c r="F28" s="62">
        <v>0</v>
      </c>
    </row>
    <row r="29" spans="1:6" x14ac:dyDescent="0.2">
      <c r="A29" s="63" t="s">
        <v>27</v>
      </c>
      <c r="B29" s="65"/>
      <c r="C29" s="65"/>
      <c r="D29" s="60">
        <v>9</v>
      </c>
      <c r="E29" s="61">
        <f>E30+E31</f>
        <v>2882457</v>
      </c>
      <c r="F29" s="62">
        <f>+F30+F31</f>
        <v>79.771455866700393</v>
      </c>
    </row>
    <row r="30" spans="1:6" x14ac:dyDescent="0.2">
      <c r="A30" s="64" t="s">
        <v>28</v>
      </c>
      <c r="B30" s="65"/>
      <c r="C30" s="65"/>
      <c r="D30" s="60">
        <v>10</v>
      </c>
      <c r="E30" s="61">
        <v>2034576</v>
      </c>
      <c r="F30" s="62">
        <f>E30/E21*100</f>
        <v>56.306508506960498</v>
      </c>
    </row>
    <row r="31" spans="1:6" x14ac:dyDescent="0.2">
      <c r="A31" s="64" t="s">
        <v>29</v>
      </c>
      <c r="B31" s="65"/>
      <c r="C31" s="65"/>
      <c r="D31" s="60">
        <v>11</v>
      </c>
      <c r="E31" s="61">
        <v>847881</v>
      </c>
      <c r="F31" s="62">
        <f>E31/E21*100</f>
        <v>23.464947359739902</v>
      </c>
    </row>
    <row r="32" spans="1:6" x14ac:dyDescent="0.2">
      <c r="A32" s="63" t="s">
        <v>30</v>
      </c>
      <c r="B32" s="65"/>
      <c r="C32" s="65"/>
      <c r="D32" s="60">
        <v>12</v>
      </c>
      <c r="E32" s="61">
        <f>E33+E34+E35</f>
        <v>535710</v>
      </c>
      <c r="F32" s="62">
        <f>+F33+F34+F35</f>
        <v>14.825673591089155</v>
      </c>
    </row>
    <row r="33" spans="1:6" x14ac:dyDescent="0.2">
      <c r="A33" s="64" t="s">
        <v>31</v>
      </c>
      <c r="B33" s="65"/>
      <c r="C33" s="65"/>
      <c r="D33" s="60">
        <v>13</v>
      </c>
      <c r="E33" s="61">
        <v>47263</v>
      </c>
      <c r="F33" s="62">
        <f>E33/E21*100</f>
        <v>1.3079946443703621</v>
      </c>
    </row>
    <row r="34" spans="1:6" x14ac:dyDescent="0.2">
      <c r="A34" s="64" t="s">
        <v>32</v>
      </c>
      <c r="B34" s="65"/>
      <c r="C34" s="65"/>
      <c r="D34" s="60">
        <v>14</v>
      </c>
      <c r="E34" s="61">
        <v>488447</v>
      </c>
      <c r="F34" s="62">
        <f>E34/E21*100</f>
        <v>13.517678946718792</v>
      </c>
    </row>
    <row r="35" spans="1:6" x14ac:dyDescent="0.2">
      <c r="A35" s="64" t="s">
        <v>33</v>
      </c>
      <c r="B35" s="65"/>
      <c r="C35" s="65"/>
      <c r="D35" s="60">
        <v>15</v>
      </c>
      <c r="E35" s="61">
        <v>0</v>
      </c>
      <c r="F35" s="62">
        <f>E35/E21*100</f>
        <v>0</v>
      </c>
    </row>
    <row r="36" spans="1:6" hidden="1" x14ac:dyDescent="0.2">
      <c r="A36" s="63" t="s">
        <v>34</v>
      </c>
      <c r="B36" s="65"/>
      <c r="C36" s="65"/>
      <c r="D36" s="60">
        <v>16</v>
      </c>
      <c r="E36" s="61">
        <v>0</v>
      </c>
      <c r="F36" s="62">
        <v>0</v>
      </c>
    </row>
    <row r="37" spans="1:6" hidden="1" x14ac:dyDescent="0.2">
      <c r="A37" s="63" t="s">
        <v>35</v>
      </c>
      <c r="B37" s="65"/>
      <c r="C37" s="65"/>
      <c r="D37" s="60">
        <v>17</v>
      </c>
      <c r="E37" s="61">
        <v>0</v>
      </c>
      <c r="F37" s="62">
        <v>0</v>
      </c>
    </row>
    <row r="38" spans="1:6" hidden="1" x14ac:dyDescent="0.2">
      <c r="A38" s="64" t="s">
        <v>36</v>
      </c>
      <c r="B38" s="65"/>
      <c r="C38" s="65"/>
      <c r="D38" s="60">
        <v>18</v>
      </c>
      <c r="E38" s="61">
        <v>0</v>
      </c>
      <c r="F38" s="62">
        <v>0</v>
      </c>
    </row>
    <row r="39" spans="1:6" hidden="1" x14ac:dyDescent="0.2">
      <c r="A39" s="64" t="s">
        <v>37</v>
      </c>
      <c r="B39" s="65"/>
      <c r="C39" s="65"/>
      <c r="D39" s="60">
        <v>19</v>
      </c>
      <c r="E39" s="61">
        <v>0</v>
      </c>
      <c r="F39" s="62">
        <v>0</v>
      </c>
    </row>
    <row r="40" spans="1:6" hidden="1" x14ac:dyDescent="0.2">
      <c r="A40" s="64" t="s">
        <v>38</v>
      </c>
      <c r="B40" s="65"/>
      <c r="C40" s="65"/>
      <c r="D40" s="60">
        <v>20</v>
      </c>
      <c r="E40" s="61">
        <v>0</v>
      </c>
      <c r="F40" s="62">
        <v>0</v>
      </c>
    </row>
    <row r="41" spans="1:6" hidden="1" x14ac:dyDescent="0.2">
      <c r="A41" s="63" t="s">
        <v>39</v>
      </c>
      <c r="B41" s="65"/>
      <c r="C41" s="65"/>
      <c r="D41" s="60">
        <v>21</v>
      </c>
      <c r="E41" s="61">
        <v>0</v>
      </c>
      <c r="F41" s="62">
        <v>0</v>
      </c>
    </row>
    <row r="42" spans="1:6" hidden="1" x14ac:dyDescent="0.2">
      <c r="A42" s="64" t="s">
        <v>40</v>
      </c>
      <c r="B42" s="65"/>
      <c r="C42" s="65"/>
      <c r="D42" s="60">
        <v>22</v>
      </c>
      <c r="E42" s="61">
        <v>0</v>
      </c>
      <c r="F42" s="62">
        <v>0</v>
      </c>
    </row>
    <row r="43" spans="1:6" hidden="1" x14ac:dyDescent="0.2">
      <c r="A43" s="64" t="s">
        <v>41</v>
      </c>
      <c r="B43" s="65"/>
      <c r="C43" s="65"/>
      <c r="D43" s="60">
        <v>23</v>
      </c>
      <c r="E43" s="61">
        <v>0</v>
      </c>
      <c r="F43" s="62">
        <v>0</v>
      </c>
    </row>
    <row r="44" spans="1:6" ht="13.5" thickBot="1" x14ac:dyDescent="0.25">
      <c r="A44" s="66" t="s">
        <v>42</v>
      </c>
      <c r="B44" s="67"/>
      <c r="C44" s="67"/>
      <c r="D44" s="68">
        <v>24</v>
      </c>
      <c r="E44" s="69">
        <v>2246</v>
      </c>
      <c r="F44" s="70">
        <f>E44/E21*100</f>
        <v>6.2157627980784821E-2</v>
      </c>
    </row>
    <row r="45" spans="1:6" hidden="1" x14ac:dyDescent="0.2">
      <c r="A45" s="71" t="s">
        <v>43</v>
      </c>
      <c r="B45" s="72"/>
      <c r="C45" s="72"/>
      <c r="D45" s="73">
        <v>25</v>
      </c>
      <c r="E45" s="74">
        <v>0</v>
      </c>
      <c r="F45" s="75">
        <v>0</v>
      </c>
    </row>
    <row r="46" spans="1:6" ht="13.5" hidden="1" thickBot="1" x14ac:dyDescent="0.25">
      <c r="A46" s="66" t="s">
        <v>44</v>
      </c>
      <c r="B46" s="67"/>
      <c r="C46" s="67"/>
      <c r="D46" s="68">
        <v>26</v>
      </c>
      <c r="E46" s="76">
        <v>0</v>
      </c>
      <c r="F46" s="70">
        <v>0</v>
      </c>
    </row>
    <row r="47" spans="1:6" x14ac:dyDescent="0.2">
      <c r="A47" s="77"/>
      <c r="B47" s="78"/>
      <c r="C47" s="78"/>
      <c r="D47" s="79"/>
      <c r="E47" s="80"/>
      <c r="F47" s="81"/>
    </row>
    <row r="48" spans="1:6" x14ac:dyDescent="0.2">
      <c r="A48" s="77"/>
      <c r="B48" s="78"/>
      <c r="C48" s="78"/>
      <c r="D48" s="79"/>
      <c r="E48" s="80"/>
      <c r="F48" s="81"/>
    </row>
    <row r="49" spans="1:6" ht="15.75" x14ac:dyDescent="0.2">
      <c r="A49" s="82" t="s">
        <v>45</v>
      </c>
      <c r="B49" s="83"/>
      <c r="C49" s="83"/>
      <c r="D49" s="83"/>
      <c r="E49" s="83"/>
      <c r="F49" s="83"/>
    </row>
    <row r="50" spans="1:6" ht="13.5" thickBot="1" x14ac:dyDescent="0.25">
      <c r="A50" s="84"/>
      <c r="B50" s="85"/>
      <c r="C50" s="85"/>
      <c r="D50" s="85"/>
      <c r="E50" s="85"/>
      <c r="F50" s="85"/>
    </row>
    <row r="51" spans="1:6" ht="15.75" x14ac:dyDescent="0.25">
      <c r="A51" s="86"/>
      <c r="B51" s="87"/>
      <c r="C51" s="87"/>
      <c r="D51" s="44"/>
      <c r="E51" s="45" t="s">
        <v>46</v>
      </c>
      <c r="F51" s="46" t="s">
        <v>47</v>
      </c>
    </row>
    <row r="52" spans="1:6" ht="16.5" thickBot="1" x14ac:dyDescent="0.25">
      <c r="A52" s="88" t="s">
        <v>48</v>
      </c>
      <c r="B52" s="89"/>
      <c r="C52" s="89"/>
      <c r="D52" s="90" t="s">
        <v>15</v>
      </c>
      <c r="E52" s="91" t="s">
        <v>60</v>
      </c>
      <c r="F52" s="52">
        <f xml:space="preserve"> F20</f>
        <v>42643</v>
      </c>
    </row>
    <row r="53" spans="1:6" x14ac:dyDescent="0.2">
      <c r="A53" s="63" t="s">
        <v>49</v>
      </c>
      <c r="B53" s="92"/>
      <c r="C53" s="92"/>
      <c r="D53" s="60">
        <v>1</v>
      </c>
      <c r="E53" s="61">
        <v>56662524</v>
      </c>
      <c r="F53" s="93">
        <v>59880402.399999999</v>
      </c>
    </row>
    <row r="54" spans="1:6" ht="13.5" thickBot="1" x14ac:dyDescent="0.25">
      <c r="A54" s="66" t="s">
        <v>50</v>
      </c>
      <c r="B54" s="94"/>
      <c r="C54" s="94"/>
      <c r="D54" s="68">
        <v>2</v>
      </c>
      <c r="E54" s="69">
        <v>56860958</v>
      </c>
      <c r="F54" s="95">
        <v>60078552.859999999</v>
      </c>
    </row>
    <row r="55" spans="1:6" x14ac:dyDescent="0.2">
      <c r="A55" s="77"/>
      <c r="B55" s="96"/>
      <c r="C55" s="96"/>
      <c r="D55" s="97"/>
      <c r="E55" s="98"/>
      <c r="F55" s="99"/>
    </row>
    <row r="56" spans="1:6" x14ac:dyDescent="0.2">
      <c r="A56" s="77"/>
      <c r="B56" s="96"/>
      <c r="C56" s="96"/>
      <c r="D56" s="97"/>
      <c r="E56" s="98"/>
      <c r="F56" s="99"/>
    </row>
    <row r="57" spans="1:6" ht="51" x14ac:dyDescent="0.25">
      <c r="A57" s="100" t="s">
        <v>51</v>
      </c>
      <c r="B57" s="101"/>
      <c r="C57" s="101"/>
      <c r="D57" s="102"/>
      <c r="E57" s="102"/>
      <c r="F57" s="103"/>
    </row>
    <row r="60" spans="1:6" x14ac:dyDescent="0.2">
      <c r="E60" s="10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leden 2016</vt:lpstr>
      <vt:lpstr>únor 2016</vt:lpstr>
      <vt:lpstr>březen 2016</vt:lpstr>
      <vt:lpstr>duben 2016</vt:lpstr>
      <vt:lpstr>květen 2016</vt:lpstr>
      <vt:lpstr>červen 2016</vt:lpstr>
      <vt:lpstr>červenec 2016</vt:lpstr>
      <vt:lpstr>srpen 2016</vt:lpstr>
      <vt:lpstr>září 2016</vt:lpstr>
      <vt:lpstr>říjen 2016</vt:lpstr>
      <vt:lpstr>listopad 2016</vt:lpstr>
      <vt:lpstr>prosinec 2016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cp:lastPrinted>2016-12-07T09:38:14Z</cp:lastPrinted>
  <dcterms:created xsi:type="dcterms:W3CDTF">2016-02-10T09:06:26Z</dcterms:created>
  <dcterms:modified xsi:type="dcterms:W3CDTF">2017-01-09T12:23:23Z</dcterms:modified>
</cp:coreProperties>
</file>