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6C1E8D13-ED35-4DE2-85DD-7242EA270F16}" xr6:coauthVersionLast="47" xr6:coauthVersionMax="47" xr10:uidLastSave="{00000000-0000-0000-0000-000000000000}"/>
  <bookViews>
    <workbookView xWindow="-108" yWindow="-108" windowWidth="23256" windowHeight="12576" tabRatio="833" firstSheet="5" activeTab="11" xr2:uid="{00000000-000D-0000-FFFF-FFFF00000000}"/>
  </bookViews>
  <sheets>
    <sheet name="leden 2022" sheetId="49" r:id="rId1"/>
    <sheet name="únor 2022" sheetId="50" r:id="rId2"/>
    <sheet name="březen 2022" sheetId="51" r:id="rId3"/>
    <sheet name="duben 2022" sheetId="52" r:id="rId4"/>
    <sheet name="květen 2022" sheetId="53" r:id="rId5"/>
    <sheet name="červen 2022" sheetId="54" r:id="rId6"/>
    <sheet name="červenec 2022" sheetId="55" r:id="rId7"/>
    <sheet name="srpen 2022" sheetId="56" r:id="rId8"/>
    <sheet name="září 2022" sheetId="57" r:id="rId9"/>
    <sheet name="říjen 2022" sheetId="58" r:id="rId10"/>
    <sheet name="listopad 2022" sheetId="59" r:id="rId11"/>
    <sheet name="prosinec 2022" sheetId="60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6" i="60" l="1"/>
  <c r="E27" i="60"/>
  <c r="E24" i="60"/>
  <c r="E21" i="60"/>
  <c r="E20" i="60" l="1"/>
  <c r="F31" i="60" s="1"/>
  <c r="F29" i="60" l="1"/>
  <c r="F22" i="60"/>
  <c r="F28" i="60"/>
  <c r="F27" i="60" s="1"/>
  <c r="F32" i="60"/>
  <c r="F26" i="60"/>
  <c r="F25" i="60"/>
  <c r="F24" i="60" s="1"/>
  <c r="F30" i="60"/>
  <c r="F23" i="60"/>
  <c r="F21" i="60"/>
  <c r="F20" i="60" l="1"/>
  <c r="D46" i="59" l="1"/>
  <c r="E27" i="59"/>
  <c r="E24" i="59"/>
  <c r="E21" i="59"/>
  <c r="D46" i="58"/>
  <c r="E27" i="58"/>
  <c r="E24" i="58"/>
  <c r="E21" i="58"/>
  <c r="D46" i="57"/>
  <c r="E27" i="57"/>
  <c r="E24" i="57"/>
  <c r="E21" i="57"/>
  <c r="D46" i="56"/>
  <c r="E27" i="56"/>
  <c r="E24" i="56"/>
  <c r="E21" i="56"/>
  <c r="D46" i="55"/>
  <c r="E27" i="55"/>
  <c r="E24" i="55"/>
  <c r="E21" i="55"/>
  <c r="D46" i="54"/>
  <c r="E27" i="54"/>
  <c r="E24" i="54"/>
  <c r="E21" i="54"/>
  <c r="D46" i="53"/>
  <c r="E27" i="53"/>
  <c r="E24" i="53"/>
  <c r="E21" i="53"/>
  <c r="D46" i="52"/>
  <c r="E27" i="52"/>
  <c r="E24" i="52"/>
  <c r="E21" i="52"/>
  <c r="D46" i="51"/>
  <c r="E27" i="51"/>
  <c r="E24" i="51"/>
  <c r="E21" i="51"/>
  <c r="D46" i="50"/>
  <c r="E27" i="50"/>
  <c r="E24" i="50"/>
  <c r="E21" i="50"/>
  <c r="D46" i="49"/>
  <c r="E27" i="49"/>
  <c r="E24" i="49"/>
  <c r="E21" i="49"/>
  <c r="E20" i="59" l="1"/>
  <c r="F25" i="59" s="1"/>
  <c r="E20" i="58"/>
  <c r="F32" i="58" s="1"/>
  <c r="E20" i="57"/>
  <c r="F32" i="57" s="1"/>
  <c r="E20" i="56"/>
  <c r="F26" i="56" s="1"/>
  <c r="E20" i="55"/>
  <c r="F28" i="55" s="1"/>
  <c r="E20" i="54"/>
  <c r="F26" i="54" s="1"/>
  <c r="E20" i="53"/>
  <c r="F25" i="53" s="1"/>
  <c r="E20" i="52"/>
  <c r="F22" i="52" s="1"/>
  <c r="E20" i="51"/>
  <c r="F31" i="51" s="1"/>
  <c r="E20" i="50"/>
  <c r="F26" i="50" s="1"/>
  <c r="E20" i="49"/>
  <c r="F26" i="49" s="1"/>
  <c r="F32" i="59" l="1"/>
  <c r="F26" i="59"/>
  <c r="F24" i="59" s="1"/>
  <c r="F23" i="59"/>
  <c r="F29" i="59"/>
  <c r="F22" i="59"/>
  <c r="F28" i="59"/>
  <c r="F30" i="59"/>
  <c r="F31" i="59"/>
  <c r="F28" i="58"/>
  <c r="F23" i="58"/>
  <c r="F26" i="58"/>
  <c r="F30" i="58"/>
  <c r="F29" i="58"/>
  <c r="F22" i="58"/>
  <c r="F31" i="58"/>
  <c r="F25" i="58"/>
  <c r="F24" i="58" s="1"/>
  <c r="F22" i="57"/>
  <c r="F26" i="57"/>
  <c r="F23" i="57"/>
  <c r="F29" i="57"/>
  <c r="F30" i="57"/>
  <c r="F31" i="57"/>
  <c r="F25" i="57"/>
  <c r="F28" i="57"/>
  <c r="F28" i="56"/>
  <c r="F29" i="56"/>
  <c r="F30" i="56"/>
  <c r="F31" i="56"/>
  <c r="F32" i="56"/>
  <c r="F23" i="56"/>
  <c r="F25" i="56"/>
  <c r="F24" i="56" s="1"/>
  <c r="F22" i="56"/>
  <c r="F31" i="55"/>
  <c r="F30" i="55"/>
  <c r="F25" i="55"/>
  <c r="F23" i="55"/>
  <c r="F29" i="55"/>
  <c r="F32" i="55"/>
  <c r="F22" i="55"/>
  <c r="F26" i="55"/>
  <c r="F22" i="54"/>
  <c r="F25" i="54"/>
  <c r="F24" i="54" s="1"/>
  <c r="F23" i="54"/>
  <c r="F29" i="54"/>
  <c r="F32" i="54"/>
  <c r="F30" i="54"/>
  <c r="F31" i="54"/>
  <c r="F28" i="54"/>
  <c r="F28" i="53"/>
  <c r="F32" i="53"/>
  <c r="F22" i="53"/>
  <c r="F26" i="53"/>
  <c r="F24" i="53" s="1"/>
  <c r="F29" i="53"/>
  <c r="F27" i="53" s="1"/>
  <c r="F23" i="53"/>
  <c r="F30" i="53"/>
  <c r="F31" i="53"/>
  <c r="F23" i="52"/>
  <c r="F21" i="52" s="1"/>
  <c r="F28" i="52"/>
  <c r="F31" i="52"/>
  <c r="F30" i="52"/>
  <c r="F29" i="52"/>
  <c r="F25" i="52"/>
  <c r="F32" i="52"/>
  <c r="F26" i="52"/>
  <c r="F24" i="52" s="1"/>
  <c r="F30" i="51"/>
  <c r="F26" i="51"/>
  <c r="F32" i="51"/>
  <c r="F25" i="51"/>
  <c r="F29" i="51"/>
  <c r="F23" i="51"/>
  <c r="F28" i="51"/>
  <c r="F22" i="51"/>
  <c r="F29" i="50"/>
  <c r="F31" i="50"/>
  <c r="F23" i="50"/>
  <c r="F28" i="50"/>
  <c r="F22" i="50"/>
  <c r="F30" i="50"/>
  <c r="F32" i="50"/>
  <c r="F25" i="50"/>
  <c r="F24" i="50" s="1"/>
  <c r="F32" i="49"/>
  <c r="F30" i="49"/>
  <c r="F22" i="49"/>
  <c r="F25" i="49"/>
  <c r="F24" i="49" s="1"/>
  <c r="F23" i="49"/>
  <c r="F21" i="49" s="1"/>
  <c r="F31" i="49"/>
  <c r="F29" i="49"/>
  <c r="F28" i="49"/>
  <c r="F27" i="49" s="1"/>
  <c r="F21" i="59" l="1"/>
  <c r="F27" i="59"/>
  <c r="F20" i="59" s="1"/>
  <c r="F27" i="58"/>
  <c r="F21" i="58"/>
  <c r="F20" i="58" s="1"/>
  <c r="F21" i="57"/>
  <c r="F24" i="57"/>
  <c r="F27" i="57"/>
  <c r="F21" i="56"/>
  <c r="F27" i="56"/>
  <c r="F20" i="56" s="1"/>
  <c r="F21" i="55"/>
  <c r="F24" i="55"/>
  <c r="F20" i="55" s="1"/>
  <c r="F27" i="55"/>
  <c r="F21" i="54"/>
  <c r="F27" i="54"/>
  <c r="F20" i="54"/>
  <c r="F21" i="53"/>
  <c r="F20" i="53" s="1"/>
  <c r="F27" i="52"/>
  <c r="F20" i="52" s="1"/>
  <c r="F27" i="51"/>
  <c r="F21" i="51"/>
  <c r="F24" i="51"/>
  <c r="F27" i="50"/>
  <c r="F21" i="50"/>
  <c r="F20" i="49"/>
  <c r="F20" i="57" l="1"/>
  <c r="F20" i="51"/>
  <c r="F20" i="50"/>
</calcChain>
</file>

<file path=xl/sharedStrings.xml><?xml version="1.0" encoding="utf-8"?>
<sst xmlns="http://schemas.openxmlformats.org/spreadsheetml/2006/main" count="612" uniqueCount="55">
  <si>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</si>
  <si>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</si>
  <si>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</si>
  <si>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amerických akcií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</si>
  <si>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</si>
  <si>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</si>
  <si>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</si>
  <si>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</si>
  <si>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</si>
  <si>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</si>
  <si>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</si>
  <si>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</si>
  <si>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</si>
  <si>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</si>
  <si>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</si>
  <si>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</si>
  <si>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</si>
  <si>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</si>
  <si>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</si>
  <si>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</si>
  <si>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</si>
  <si>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</si>
  <si>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</si>
  <si>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</si>
  <si>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</si>
  <si>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</si>
  <si>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</si>
  <si>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</si>
  <si>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</si>
  <si>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</si>
  <si>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</si>
  <si>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</si>
  <si>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</si>
  <si>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</si>
  <si>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</si>
  <si>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</si>
  <si>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</si>
  <si>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CZ0008475175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</si>
  <si>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</si>
  <si>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</si>
  <si>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</si>
  <si>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</si>
  <si>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ISIN</t>
  </si>
  <si>
    <t>za období 1.1. - 31.1.2022</t>
  </si>
  <si>
    <t>za období 1.2. - 28.2.2022</t>
  </si>
  <si>
    <t>za období 1.3. - 31.3.2022</t>
  </si>
  <si>
    <t>za období 1.4. - 30.4.2022</t>
  </si>
  <si>
    <t>za období 1.5. - 31.5.2022</t>
  </si>
  <si>
    <t>za období 1.6. - 30.6.2022</t>
  </si>
  <si>
    <t>za období 1.7. - 31.7.2022</t>
  </si>
  <si>
    <t>za období 1.8. - 31.8.2022</t>
  </si>
  <si>
    <t>za období 1.9. - 30.9.2022</t>
  </si>
  <si>
    <t>za období 1.10. - 31.10.2022</t>
  </si>
  <si>
    <t>za období 1.11. - 30.11.2022</t>
  </si>
  <si>
    <t>za období 1.12. - 31.12.2022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</si>
</sst>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1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8" fillId="0" borderId="20" xfId="1" applyFont="1" applyFill="1" applyBorder="1" applyAlignment="1">
      <alignment vertical="center" wrapText="1"/>
    </xf>
    <xf numFmtId="0" fontId="17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0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7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9" fillId="0" borderId="0" xfId="1" applyNumberFormat="1" applyFont="1" applyFill="1" applyBorder="1" applyAlignment="1" applyProtection="1">
      <alignment vertical="center" wrapText="1"/>
    </xf>
    <xf numFmtId="0" fontId="21" fillId="0" borderId="0" xfId="1" applyFont="1"/>
    <xf numFmtId="0" fontId="20" fillId="0" borderId="0" xfId="1" applyFont="1" applyFill="1" applyBorder="1" applyAlignment="1">
      <alignment vertical="center"/>
    </xf>
    <xf numFmtId="0" fontId="20" fillId="0" borderId="11" xfId="1" applyFont="1" applyFill="1" applyBorder="1" applyAlignment="1">
      <alignment horizontal="right" vertical="center"/>
    </xf>
    <xf numFmtId="14" fontId="20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0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6" fillId="0" borderId="4" xfId="1" applyFont="1" applyFill="1" applyBorder="1" applyAlignment="1" applyProtection="1">
      <alignment horizontal="center"/>
      <protection hidden="1"/>
    </xf>
    <xf numFmtId="3" fontId="1" fillId="0" borderId="15" xfId="1" applyNumberFormat="1" applyBorder="1" applyAlignment="1">
      <alignment horizontal="right" indent="5"/>
    </xf>
    <xf numFmtId="3" fontId="1" fillId="0" borderId="41" xfId="1" applyNumberFormat="1" applyBorder="1" applyAlignment="1">
      <alignment horizontal="right" indent="5"/>
    </xf>
    <xf numFmtId="0" fontId="20" fillId="0" borderId="8" xfId="1" applyFont="1" applyFill="1" applyBorder="1" applyAlignment="1">
      <alignment horizontal="center" vertical="center"/>
    </xf>
    <xf numFmtId="0" fontId="20" fillId="0" borderId="34" xfId="1" applyFont="1" applyFill="1" applyBorder="1" applyAlignment="1">
      <alignment horizontal="center" vertical="center"/>
    </xf>
    <xf numFmtId="0" fontId="20" fillId="0" borderId="13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distributed"/>
    </xf>
    <xf numFmtId="0" fontId="20" fillId="0" borderId="35" xfId="1" applyFont="1" applyFill="1" applyBorder="1" applyAlignment="1">
      <alignment horizontal="center" vertical="distributed"/>
    </xf>
    <xf numFmtId="0" fontId="20" fillId="0" borderId="13" xfId="1" applyFont="1" applyFill="1" applyBorder="1" applyAlignment="1">
      <alignment horizontal="center" vertical="distributed"/>
    </xf>
    <xf numFmtId="3" fontId="20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0" fillId="0" borderId="0" xfId="1" applyFont="1" applyFill="1" applyBorder="1" applyAlignment="1">
      <alignment horizontal="center"/>
    </xf>
    <xf numFmtId="0" fontId="20" fillId="0" borderId="37" xfId="1" applyFont="1" applyFill="1" applyBorder="1" applyAlignment="1">
      <alignment horizontal="center"/>
    </xf>
    <xf numFmtId="0" fontId="20" fillId="0" borderId="17" xfId="1" applyFont="1" applyFill="1" applyBorder="1" applyAlignment="1">
      <alignment horizontal="center" vertical="center"/>
    </xf>
    <xf numFmtId="0" fontId="20" fillId="0" borderId="31" xfId="1" applyFont="1" applyFill="1" applyBorder="1" applyAlignment="1">
      <alignment horizontal="center" vertical="center"/>
    </xf>
    <xf numFmtId="0" fontId="20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77B54C6-CAD6-458E-A3CE-3B9F2B32BD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CFA0080-FA73-42C8-9DFB-C7F91C6E6A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2A1E3E-3158-4319-88C7-F282156340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782FDAC-0AF8-4CC9-9887-60238A7D5C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7E6EBF6-BF2B-4280-A5F1-CE627EE6ED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A0FE620-CE4A-4F47-A94C-D3550839F6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87D5503-8E67-4F79-90A5-6A4F1D1BB3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627C8CB-91BC-4202-9D5D-E7CDCE4772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3A7B930-B403-48AD-A910-21F8B17791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A7D8D82-4495-4D4A-86A0-07F4F829D4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C8951B-597C-4726-A5E9-E4BB8C1011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2D846EA-82E2-4FCC-ABCF-F5C6BC237E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E4464-7A79-4505-8A3F-9341D2823AB1}">
  <sheetPr>
    <pageSetUpPr fitToPage="1"/>
  </sheetPr>
  <dimension ref="A1:H49"/>
  <sheetViews>
    <sheetView workbookViewId="0">
      <selection activeCell="I18" sqref="I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44592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842129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49431</v>
      </c>
      <c r="F21" s="61">
        <f>+F22+F23</f>
        <v>5.8697657959766261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49431</v>
      </c>
      <c r="F22" s="61">
        <f>E22/E20*100</f>
        <v>5.8697657959766261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764711</v>
      </c>
      <c r="F27" s="61">
        <f>+F28+F29+F30</f>
        <v>90.806871631305896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764711</v>
      </c>
      <c r="F29" s="61">
        <f>E29/$E$20*100</f>
        <v>90.806871631305896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27987</v>
      </c>
      <c r="F32" s="74">
        <f>E32/$E$20*100</f>
        <v>3.3233625727174818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43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55451712</v>
      </c>
      <c r="D40" s="91">
        <v>9742379</v>
      </c>
      <c r="E40" s="90">
        <v>90897851</v>
      </c>
      <c r="F40" s="92">
        <v>15724863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44592</v>
      </c>
      <c r="E46" s="29"/>
    </row>
    <row r="47" spans="1:6" ht="13.8" thickBot="1" x14ac:dyDescent="0.3">
      <c r="A47" s="88" t="s">
        <v>37</v>
      </c>
      <c r="B47" s="54">
        <v>1</v>
      </c>
      <c r="C47" s="104">
        <v>814933120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5F8F3-EB97-416A-9B65-AB9E01CADD87}">
  <sheetPr>
    <pageSetUpPr fitToPage="1"/>
  </sheetPr>
  <dimension ref="A1:H49"/>
  <sheetViews>
    <sheetView workbookViewId="0">
      <selection activeCell="C41" sqref="C41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44865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1128755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70522</v>
      </c>
      <c r="F21" s="61">
        <f>+F22+F23</f>
        <v>6.2477685591647436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70522</v>
      </c>
      <c r="F22" s="61">
        <f>E22/E20*100</f>
        <v>6.2477685591647436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1022318</v>
      </c>
      <c r="F27" s="61">
        <f>+F28+F29+F30</f>
        <v>90.570407218572683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1022318</v>
      </c>
      <c r="F29" s="61">
        <f>E29/$E$20*100</f>
        <v>90.570407218572683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35915</v>
      </c>
      <c r="F32" s="74">
        <f>E32/$E$20*100</f>
        <v>3.181824222262581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52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19744508</v>
      </c>
      <c r="D40" s="91">
        <v>8488517</v>
      </c>
      <c r="E40" s="90">
        <v>31144526</v>
      </c>
      <c r="F40" s="92">
        <v>13455460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44865</v>
      </c>
      <c r="E46" s="29"/>
    </row>
    <row r="47" spans="1:6" ht="13.8" thickBot="1" x14ac:dyDescent="0.3">
      <c r="A47" s="88" t="s">
        <v>37</v>
      </c>
      <c r="B47" s="54">
        <v>1</v>
      </c>
      <c r="C47" s="104">
        <v>1104146643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96BD5-24C0-48DE-B047-3D931EE3882B}">
  <sheetPr>
    <pageSetUpPr fitToPage="1"/>
  </sheetPr>
  <dimension ref="A1:H49"/>
  <sheetViews>
    <sheetView workbookViewId="0">
      <selection activeCell="F14" sqref="F1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44895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1254364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56443</v>
      </c>
      <c r="F21" s="61">
        <f>+F22+F23</f>
        <v>4.4997305407361816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56443</v>
      </c>
      <c r="F22" s="61">
        <f>E22/E20*100</f>
        <v>4.4997305407361816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1146815</v>
      </c>
      <c r="F27" s="61">
        <f>+F28+F29+F30</f>
        <v>91.426013501662993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1146815</v>
      </c>
      <c r="F29" s="61">
        <f>E29/$E$20*100</f>
        <v>91.426013501662993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51106</v>
      </c>
      <c r="F32" s="74">
        <f>E32/$E$20*100</f>
        <v>4.0742559576008235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53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80943476</v>
      </c>
      <c r="D40" s="91">
        <v>9778414</v>
      </c>
      <c r="E40" s="90">
        <v>134693320</v>
      </c>
      <c r="F40" s="92">
        <v>16071376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44895</v>
      </c>
      <c r="E46" s="29"/>
    </row>
    <row r="47" spans="1:6" ht="13.8" thickBot="1" x14ac:dyDescent="0.3">
      <c r="A47" s="88" t="s">
        <v>37</v>
      </c>
      <c r="B47" s="54">
        <v>1</v>
      </c>
      <c r="C47" s="104">
        <v>1224944747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91334-6FEB-4A96-85F8-A599A29ACACD}">
  <sheetPr>
    <pageSetUpPr fitToPage="1"/>
  </sheetPr>
  <dimension ref="A1:H49"/>
  <sheetViews>
    <sheetView tabSelected="1" workbookViewId="0">
      <selection activeCell="H14" sqref="H1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44926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1230496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95541</v>
      </c>
      <c r="F21" s="61">
        <f>+F22+F23</f>
        <v>7.7644299534496657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95541</v>
      </c>
      <c r="F22" s="61">
        <f>E22/E20*100</f>
        <v>7.7644299534496657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1084245</v>
      </c>
      <c r="F27" s="61">
        <f>+F28+F29+F30</f>
        <v>88.114467661820925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1084245</v>
      </c>
      <c r="F29" s="61">
        <f>E29/$E$20*100</f>
        <v>88.114467661820925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50710</v>
      </c>
      <c r="F32" s="74">
        <f>E32/$E$20*100</f>
        <v>4.1211023847294106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54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22195466</v>
      </c>
      <c r="D40" s="91">
        <v>7134992</v>
      </c>
      <c r="E40" s="90">
        <v>36490069</v>
      </c>
      <c r="F40" s="92">
        <v>11782637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44926</v>
      </c>
      <c r="E46" s="29"/>
    </row>
    <row r="47" spans="1:6" ht="13.8" thickBot="1" x14ac:dyDescent="0.3">
      <c r="A47" s="88" t="s">
        <v>37</v>
      </c>
      <c r="B47" s="54">
        <v>1</v>
      </c>
      <c r="C47" s="104">
        <v>1187640700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CD7E7-00D2-4E2C-9A92-5F1A5044DE88}">
  <sheetPr>
    <pageSetUpPr fitToPage="1"/>
  </sheetPr>
  <dimension ref="A1:H49"/>
  <sheetViews>
    <sheetView workbookViewId="0">
      <selection activeCell="E46" sqref="E46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44620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877248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33947</v>
      </c>
      <c r="F21" s="61">
        <f>+F22+F23</f>
        <v>3.8697152914569197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33947</v>
      </c>
      <c r="F22" s="61">
        <f>E22/E20*100</f>
        <v>3.8697152914569197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807255</v>
      </c>
      <c r="F27" s="61">
        <f>+F28+F29+F30</f>
        <v>92.021298424162836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807255</v>
      </c>
      <c r="F29" s="61">
        <f>E29/$E$20*100</f>
        <v>92.021298424162836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36046</v>
      </c>
      <c r="F32" s="74">
        <f>E32/$E$20*100</f>
        <v>4.1089862843802436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44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43696978</v>
      </c>
      <c r="D40" s="91">
        <v>12360092</v>
      </c>
      <c r="E40" s="90">
        <v>68713865</v>
      </c>
      <c r="F40" s="92">
        <v>19357495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44620</v>
      </c>
      <c r="E46" s="29"/>
    </row>
    <row r="47" spans="1:6" ht="13.8" thickBot="1" x14ac:dyDescent="0.3">
      <c r="A47" s="88" t="s">
        <v>37</v>
      </c>
      <c r="B47" s="54">
        <v>1</v>
      </c>
      <c r="C47" s="104">
        <v>858131109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87294-7ABD-4D7E-B2EC-F54178005597}">
  <sheetPr>
    <pageSetUpPr fitToPage="1"/>
  </sheetPr>
  <dimension ref="A1:H49"/>
  <sheetViews>
    <sheetView topLeftCell="A44" workbookViewId="0">
      <selection activeCell="H5" sqref="H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44651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948951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71557</v>
      </c>
      <c r="F21" s="61">
        <f>+F22+F23</f>
        <v>7.540642246016918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71557</v>
      </c>
      <c r="F22" s="61">
        <f>E22/E20*100</f>
        <v>7.540642246016918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853698</v>
      </c>
      <c r="F27" s="61">
        <f>+F28+F29+F30</f>
        <v>89.962284670125229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853698</v>
      </c>
      <c r="F29" s="61">
        <f>E29/$E$20*100</f>
        <v>89.962284670125229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23696</v>
      </c>
      <c r="F32" s="74">
        <f>E32/$E$20*100</f>
        <v>2.4970730838578601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45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26444268</v>
      </c>
      <c r="D40" s="91">
        <v>16323235</v>
      </c>
      <c r="E40" s="90">
        <v>41977019</v>
      </c>
      <c r="F40" s="92">
        <v>25662252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44651</v>
      </c>
      <c r="E46" s="29"/>
    </row>
    <row r="47" spans="1:6" ht="13.8" thickBot="1" x14ac:dyDescent="0.3">
      <c r="A47" s="88" t="s">
        <v>37</v>
      </c>
      <c r="B47" s="54">
        <v>1</v>
      </c>
      <c r="C47" s="104">
        <v>906376916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62290-E10E-4E7A-8683-ECA5415CE596}">
  <sheetPr>
    <pageSetUpPr fitToPage="1"/>
  </sheetPr>
  <dimension ref="A1:H49"/>
  <sheetViews>
    <sheetView workbookViewId="0">
      <selection activeCell="H7" sqref="H7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44681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976334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75876</v>
      </c>
      <c r="F21" s="61">
        <f>+F22+F23</f>
        <v>7.7715208115255647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75876</v>
      </c>
      <c r="F22" s="61">
        <f>E22/E20*100</f>
        <v>7.7715208115255647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879839</v>
      </c>
      <c r="F27" s="61">
        <f>+F28+F29+F30</f>
        <v>90.116599442403938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879839</v>
      </c>
      <c r="F29" s="61">
        <f>E29/$E$20*100</f>
        <v>90.116599442403938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20619</v>
      </c>
      <c r="F32" s="74">
        <f>E32/$E$20*100</f>
        <v>2.1118797460705045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46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41798307</v>
      </c>
      <c r="D40" s="91">
        <v>9031557</v>
      </c>
      <c r="E40" s="90">
        <v>67922003</v>
      </c>
      <c r="F40" s="92">
        <v>14657168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44681</v>
      </c>
      <c r="E46" s="29"/>
    </row>
    <row r="47" spans="1:6" ht="13.8" thickBot="1" x14ac:dyDescent="0.3">
      <c r="A47" s="88" t="s">
        <v>37</v>
      </c>
      <c r="B47" s="54">
        <v>1</v>
      </c>
      <c r="C47" s="104">
        <v>956979397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F4918-4969-4934-B3B1-DCE15C3576FF}">
  <sheetPr>
    <pageSetUpPr fitToPage="1"/>
  </sheetPr>
  <dimension ref="A1:H49"/>
  <sheetViews>
    <sheetView workbookViewId="0">
      <selection activeCell="F18" sqref="F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44712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977630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64888</v>
      </c>
      <c r="F21" s="61">
        <f>+F22+F23</f>
        <v>6.6372758610108118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64888</v>
      </c>
      <c r="F22" s="61">
        <f>E22/E20*100</f>
        <v>6.6372758610108118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891717</v>
      </c>
      <c r="F27" s="61">
        <f>+F28+F29+F30</f>
        <v>91.212115012837174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891717</v>
      </c>
      <c r="F29" s="61">
        <f>E29/$E$20*100</f>
        <v>91.212115012837174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21025</v>
      </c>
      <c r="F32" s="74">
        <f>E32/$E$20*100</f>
        <v>2.1506091261520206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47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38015435</v>
      </c>
      <c r="D40" s="91">
        <v>10771789</v>
      </c>
      <c r="E40" s="90">
        <v>59323819</v>
      </c>
      <c r="F40" s="92">
        <v>16689355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44712</v>
      </c>
      <c r="E46" s="29"/>
    </row>
    <row r="47" spans="1:6" ht="13.8" thickBot="1" x14ac:dyDescent="0.3">
      <c r="A47" s="88" t="s">
        <v>37</v>
      </c>
      <c r="B47" s="54">
        <v>1</v>
      </c>
      <c r="C47" s="104">
        <v>962670091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73A7C-BCA9-48D8-B468-1D5E1364C210}">
  <sheetPr>
    <pageSetUpPr fitToPage="1"/>
  </sheetPr>
  <dimension ref="A1:H49"/>
  <sheetViews>
    <sheetView workbookViewId="0">
      <selection activeCell="G13" sqref="G1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44742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943598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76630</v>
      </c>
      <c r="F21" s="61">
        <f>+F22+F23</f>
        <v>8.1210430713079074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76630</v>
      </c>
      <c r="F22" s="61">
        <f>E22/E20*100</f>
        <v>8.1210430713079074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844811</v>
      </c>
      <c r="F27" s="61">
        <f>+F28+F29+F30</f>
        <v>89.530817148828206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844811</v>
      </c>
      <c r="F29" s="61">
        <f>E29/$E$20*100</f>
        <v>89.530817148828206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22157</v>
      </c>
      <c r="F32" s="74">
        <f>E32/$E$20*100</f>
        <v>2.3481397798638826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48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21747483</v>
      </c>
      <c r="D40" s="91">
        <v>14396568</v>
      </c>
      <c r="E40" s="90">
        <v>32720001</v>
      </c>
      <c r="F40" s="92">
        <v>21715974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44742</v>
      </c>
      <c r="E46" s="29"/>
    </row>
    <row r="47" spans="1:6" ht="13.8" thickBot="1" x14ac:dyDescent="0.3">
      <c r="A47" s="88" t="s">
        <v>37</v>
      </c>
      <c r="B47" s="54">
        <v>1</v>
      </c>
      <c r="C47" s="104">
        <v>929014203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11952-C9A8-45C1-8258-6E5C6AB87360}">
  <sheetPr>
    <pageSetUpPr fitToPage="1"/>
  </sheetPr>
  <dimension ref="A1:H49"/>
  <sheetViews>
    <sheetView workbookViewId="0">
      <selection activeCell="E33" sqref="E3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44773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1050148</v>
      </c>
      <c r="F20" s="56">
        <f>+F21+F24+F27+F32</f>
        <v>99.999999999999986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73347</v>
      </c>
      <c r="F21" s="61">
        <f>+F22+F23</f>
        <v>6.9844440974034141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73347</v>
      </c>
      <c r="F22" s="61">
        <f>E22/E20*100</f>
        <v>6.9844440974034141</v>
      </c>
    </row>
    <row r="23" spans="1:8" hidden="1" x14ac:dyDescent="0.25">
      <c r="A23" s="62" t="s">
        <v>21</v>
      </c>
      <c r="B23" s="63"/>
      <c r="C23" s="63"/>
      <c r="D23" s="59">
        <v>5</v>
      </c>
      <c r="E23" s="60">
        <v>0</v>
      </c>
      <c r="F23" s="61">
        <f>E23/E20*100</f>
        <v>0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946836</v>
      </c>
      <c r="F27" s="61">
        <f>+F28+F29+F30</f>
        <v>90.162148573343941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946836</v>
      </c>
      <c r="F29" s="61">
        <f>E29/$E$20*100</f>
        <v>90.162148573343941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29965</v>
      </c>
      <c r="F32" s="74">
        <f>E32/$E$20*100</f>
        <v>2.8534073292526383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49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16751342</v>
      </c>
      <c r="D40" s="91">
        <v>4766626</v>
      </c>
      <c r="E40" s="90">
        <v>26009767</v>
      </c>
      <c r="F40" s="92">
        <v>7369542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44773</v>
      </c>
      <c r="E46" s="29"/>
    </row>
    <row r="47" spans="1:6" ht="13.8" thickBot="1" x14ac:dyDescent="0.3">
      <c r="A47" s="88" t="s">
        <v>37</v>
      </c>
      <c r="B47" s="54">
        <v>1</v>
      </c>
      <c r="C47" s="104">
        <v>1031418947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06C22-9F0C-4E4A-954E-6BEEF044CF99}">
  <sheetPr>
    <pageSetUpPr fitToPage="1"/>
  </sheetPr>
  <dimension ref="A1:H49"/>
  <sheetViews>
    <sheetView workbookViewId="0">
      <selection activeCell="G4" sqref="G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44804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1066817</v>
      </c>
      <c r="F20" s="56">
        <f>+F21+F24+F27+F32</f>
        <v>100.00000000000001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44897</v>
      </c>
      <c r="F21" s="61">
        <f>+F22+F23</f>
        <v>4.2085006144446524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44647</v>
      </c>
      <c r="F22" s="61">
        <f>E22/E20*100</f>
        <v>4.1850664172018259</v>
      </c>
    </row>
    <row r="23" spans="1:8" x14ac:dyDescent="0.25">
      <c r="A23" s="62" t="s">
        <v>21</v>
      </c>
      <c r="B23" s="63"/>
      <c r="C23" s="63"/>
      <c r="D23" s="59">
        <v>5</v>
      </c>
      <c r="E23" s="60">
        <v>250</v>
      </c>
      <c r="F23" s="61">
        <f>E23/E20*100</f>
        <v>2.3434197242826089E-2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980917</v>
      </c>
      <c r="F27" s="61">
        <f>+F28+F29+F30</f>
        <v>91.948009827364956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980917</v>
      </c>
      <c r="F29" s="61">
        <f>E29/$E$20*100</f>
        <v>91.948009827364956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41003</v>
      </c>
      <c r="F32" s="74">
        <f>E32/$E$20*100</f>
        <v>3.8434895581903925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50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25042993</v>
      </c>
      <c r="D40" s="91">
        <v>17478285</v>
      </c>
      <c r="E40" s="90">
        <v>41374978</v>
      </c>
      <c r="F40" s="92">
        <v>29029412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44804</v>
      </c>
      <c r="E46" s="29"/>
    </row>
    <row r="47" spans="1:6" ht="13.8" thickBot="1" x14ac:dyDescent="0.3">
      <c r="A47" s="88" t="s">
        <v>37</v>
      </c>
      <c r="B47" s="54">
        <v>1</v>
      </c>
      <c r="C47" s="104">
        <v>1045211951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0ACC6-81AE-467D-9C9F-BF22D747B94B}">
  <sheetPr>
    <pageSetUpPr fitToPage="1"/>
  </sheetPr>
  <dimension ref="A1:H49"/>
  <sheetViews>
    <sheetView workbookViewId="0">
      <selection activeCell="H18" sqref="H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42</v>
      </c>
      <c r="B8" s="103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29"/>
      <c r="F14" s="30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8" ht="13.8" thickBot="1" x14ac:dyDescent="0.3">
      <c r="A19" s="45"/>
      <c r="B19" s="46"/>
      <c r="C19" s="47"/>
      <c r="D19" s="48"/>
      <c r="E19" s="49" t="s">
        <v>17</v>
      </c>
      <c r="F19" s="50">
        <v>44834</v>
      </c>
      <c r="G19" s="51"/>
    </row>
    <row r="20" spans="1:8" x14ac:dyDescent="0.25">
      <c r="A20" s="52" t="s">
        <v>18</v>
      </c>
      <c r="B20" s="53"/>
      <c r="C20" s="53"/>
      <c r="D20" s="54">
        <v>1</v>
      </c>
      <c r="E20" s="55">
        <f>+E21+E24+E27+E32</f>
        <v>1046629</v>
      </c>
      <c r="F20" s="56">
        <f>+F21+F24+F27+F32</f>
        <v>100</v>
      </c>
    </row>
    <row r="21" spans="1:8" x14ac:dyDescent="0.25">
      <c r="A21" s="57" t="s">
        <v>19</v>
      </c>
      <c r="B21" s="58"/>
      <c r="C21" s="58"/>
      <c r="D21" s="59">
        <v>3</v>
      </c>
      <c r="E21" s="60">
        <f>E22+E23</f>
        <v>52500</v>
      </c>
      <c r="F21" s="61">
        <f>+F22+F23</f>
        <v>5.0161040827265442</v>
      </c>
    </row>
    <row r="22" spans="1:8" x14ac:dyDescent="0.25">
      <c r="A22" s="62" t="s">
        <v>20</v>
      </c>
      <c r="B22" s="63"/>
      <c r="C22" s="63"/>
      <c r="D22" s="59">
        <v>4</v>
      </c>
      <c r="E22" s="60">
        <v>52250</v>
      </c>
      <c r="F22" s="61">
        <f>E22/E20*100</f>
        <v>4.9922178728087987</v>
      </c>
    </row>
    <row r="23" spans="1:8" x14ac:dyDescent="0.25">
      <c r="A23" s="62" t="s">
        <v>21</v>
      </c>
      <c r="B23" s="63"/>
      <c r="C23" s="63"/>
      <c r="D23" s="59">
        <v>5</v>
      </c>
      <c r="E23" s="60">
        <v>250</v>
      </c>
      <c r="F23" s="61">
        <f>E23/E20*100</f>
        <v>2.3886209917745448E-2</v>
      </c>
    </row>
    <row r="24" spans="1:8" hidden="1" x14ac:dyDescent="0.25">
      <c r="A24" s="57" t="s">
        <v>22</v>
      </c>
      <c r="B24" s="63"/>
      <c r="C24" s="63"/>
      <c r="D24" s="59">
        <v>9</v>
      </c>
      <c r="E24" s="60">
        <f>E25+E26</f>
        <v>0</v>
      </c>
      <c r="F24" s="61">
        <f>+F25+F26</f>
        <v>0</v>
      </c>
    </row>
    <row r="25" spans="1:8" hidden="1" x14ac:dyDescent="0.25">
      <c r="A25" s="62" t="s">
        <v>23</v>
      </c>
      <c r="B25" s="63"/>
      <c r="C25" s="63"/>
      <c r="D25" s="59">
        <v>10</v>
      </c>
      <c r="E25" s="60">
        <v>0</v>
      </c>
      <c r="F25" s="61">
        <f>E25/$E$20*100</f>
        <v>0</v>
      </c>
    </row>
    <row r="26" spans="1:8" hidden="1" x14ac:dyDescent="0.25">
      <c r="A26" s="62" t="s">
        <v>24</v>
      </c>
      <c r="B26" s="63"/>
      <c r="C26" s="63"/>
      <c r="D26" s="59">
        <v>11</v>
      </c>
      <c r="E26" s="60">
        <v>0</v>
      </c>
      <c r="F26" s="61">
        <f>E26/$E$20*100</f>
        <v>0</v>
      </c>
    </row>
    <row r="27" spans="1:8" x14ac:dyDescent="0.25">
      <c r="A27" s="57" t="s">
        <v>25</v>
      </c>
      <c r="B27" s="63"/>
      <c r="C27" s="63"/>
      <c r="D27" s="59">
        <v>12</v>
      </c>
      <c r="E27" s="60">
        <f>E28+E29</f>
        <v>944315</v>
      </c>
      <c r="F27" s="61">
        <f>+F28+F29+F30</f>
        <v>90.224425273903165</v>
      </c>
    </row>
    <row r="28" spans="1:8" hidden="1" x14ac:dyDescent="0.25">
      <c r="A28" s="62" t="s">
        <v>26</v>
      </c>
      <c r="B28" s="63"/>
      <c r="C28" s="63"/>
      <c r="D28" s="59">
        <v>13</v>
      </c>
      <c r="E28" s="60">
        <v>0</v>
      </c>
      <c r="F28" s="61">
        <f>E28/$E$20*100</f>
        <v>0</v>
      </c>
      <c r="H28" s="64"/>
    </row>
    <row r="29" spans="1:8" x14ac:dyDescent="0.25">
      <c r="A29" s="62" t="s">
        <v>27</v>
      </c>
      <c r="B29" s="63"/>
      <c r="C29" s="63"/>
      <c r="D29" s="59">
        <v>14</v>
      </c>
      <c r="E29" s="60">
        <v>944315</v>
      </c>
      <c r="F29" s="61">
        <f>E29/$E$20*100</f>
        <v>90.224425273903165</v>
      </c>
      <c r="H29" s="64"/>
    </row>
    <row r="30" spans="1:8" hidden="1" x14ac:dyDescent="0.25">
      <c r="A30" s="62" t="s">
        <v>28</v>
      </c>
      <c r="B30" s="63"/>
      <c r="C30" s="63"/>
      <c r="D30" s="59">
        <v>15</v>
      </c>
      <c r="E30" s="60">
        <v>0</v>
      </c>
      <c r="F30" s="61">
        <f t="shared" ref="F30:F31" si="0">E30/$E$20*100</f>
        <v>0</v>
      </c>
    </row>
    <row r="31" spans="1:8" hidden="1" x14ac:dyDescent="0.25">
      <c r="A31" s="65" t="s">
        <v>29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8" ht="13.8" thickBot="1" x14ac:dyDescent="0.3">
      <c r="A32" s="70" t="s">
        <v>30</v>
      </c>
      <c r="B32" s="71"/>
      <c r="C32" s="71"/>
      <c r="D32" s="72">
        <v>24</v>
      </c>
      <c r="E32" s="73">
        <v>49814</v>
      </c>
      <c r="F32" s="74">
        <f>E32/$E$20*100</f>
        <v>4.7594706433702862</v>
      </c>
    </row>
    <row r="33" spans="1:6" x14ac:dyDescent="0.25">
      <c r="A33" s="75"/>
      <c r="B33" s="76"/>
      <c r="C33" s="76"/>
      <c r="D33" s="77"/>
      <c r="E33" s="78"/>
      <c r="F33" s="79"/>
    </row>
    <row r="34" spans="1:6" x14ac:dyDescent="0.25">
      <c r="A34" s="75"/>
      <c r="B34" s="76"/>
      <c r="C34" s="76"/>
      <c r="D34" s="77"/>
      <c r="E34" s="78"/>
      <c r="F34" s="79"/>
    </row>
    <row r="35" spans="1:6" ht="15.6" x14ac:dyDescent="0.25">
      <c r="A35" s="80" t="s">
        <v>31</v>
      </c>
      <c r="B35" s="81"/>
      <c r="C35" s="81"/>
      <c r="D35" s="81"/>
      <c r="E35" s="81"/>
      <c r="F35" s="81"/>
    </row>
    <row r="36" spans="1:6" ht="13.8" thickBot="1" x14ac:dyDescent="0.3">
      <c r="B36" s="82"/>
      <c r="C36" s="82"/>
      <c r="D36" s="83"/>
      <c r="E36" s="84"/>
      <c r="F36" s="85"/>
    </row>
    <row r="37" spans="1:6" x14ac:dyDescent="0.25">
      <c r="A37" s="106" t="s">
        <v>32</v>
      </c>
      <c r="B37" s="109" t="s">
        <v>14</v>
      </c>
      <c r="C37" s="112" t="s">
        <v>33</v>
      </c>
      <c r="D37" s="113"/>
      <c r="E37" s="112" t="s">
        <v>34</v>
      </c>
      <c r="F37" s="113"/>
    </row>
    <row r="38" spans="1:6" x14ac:dyDescent="0.25">
      <c r="A38" s="107"/>
      <c r="B38" s="110"/>
      <c r="C38" s="86" t="s">
        <v>35</v>
      </c>
      <c r="D38" s="87" t="s">
        <v>36</v>
      </c>
      <c r="E38" s="86" t="s">
        <v>35</v>
      </c>
      <c r="F38" s="87" t="s">
        <v>36</v>
      </c>
    </row>
    <row r="39" spans="1:6" ht="13.8" thickBot="1" x14ac:dyDescent="0.3">
      <c r="A39" s="108"/>
      <c r="B39" s="111"/>
      <c r="C39" s="114" t="s">
        <v>51</v>
      </c>
      <c r="D39" s="114"/>
      <c r="E39" s="114"/>
      <c r="F39" s="115"/>
    </row>
    <row r="40" spans="1:6" ht="13.8" thickBot="1" x14ac:dyDescent="0.3">
      <c r="A40" s="88" t="s">
        <v>37</v>
      </c>
      <c r="B40" s="89">
        <v>1</v>
      </c>
      <c r="C40" s="90">
        <v>27856455</v>
      </c>
      <c r="D40" s="91">
        <v>12134581</v>
      </c>
      <c r="E40" s="90">
        <v>45164271</v>
      </c>
      <c r="F40" s="92">
        <v>19441793</v>
      </c>
    </row>
    <row r="41" spans="1:6" x14ac:dyDescent="0.25">
      <c r="A41" s="75"/>
      <c r="B41" s="82"/>
      <c r="C41" s="93"/>
      <c r="D41" s="93"/>
      <c r="E41" s="93"/>
      <c r="F41" s="93"/>
    </row>
    <row r="43" spans="1:6" ht="15.6" x14ac:dyDescent="0.25">
      <c r="A43" s="80" t="s">
        <v>38</v>
      </c>
      <c r="B43" s="82"/>
      <c r="C43" s="82"/>
      <c r="D43" s="83"/>
      <c r="E43" s="84"/>
    </row>
    <row r="44" spans="1:6" ht="13.8" thickBot="1" x14ac:dyDescent="0.3">
      <c r="A44" s="75"/>
      <c r="B44" s="82"/>
      <c r="C44" s="94"/>
      <c r="D44" s="94"/>
    </row>
    <row r="45" spans="1:6" x14ac:dyDescent="0.25">
      <c r="A45" s="116" t="s">
        <v>32</v>
      </c>
      <c r="B45" s="118" t="s">
        <v>14</v>
      </c>
      <c r="C45" s="119" t="s">
        <v>39</v>
      </c>
      <c r="D45" s="120"/>
      <c r="E45" s="95"/>
    </row>
    <row r="46" spans="1:6" ht="13.8" thickBot="1" x14ac:dyDescent="0.3">
      <c r="A46" s="117"/>
      <c r="B46" s="111"/>
      <c r="C46" s="96" t="s">
        <v>40</v>
      </c>
      <c r="D46" s="97">
        <f>F19</f>
        <v>44834</v>
      </c>
      <c r="E46" s="29"/>
    </row>
    <row r="47" spans="1:6" ht="13.8" thickBot="1" x14ac:dyDescent="0.3">
      <c r="A47" s="88" t="s">
        <v>37</v>
      </c>
      <c r="B47" s="54">
        <v>1</v>
      </c>
      <c r="C47" s="104">
        <v>1021251502</v>
      </c>
      <c r="D47" s="105"/>
      <c r="E47" s="98"/>
    </row>
    <row r="49" spans="1:6" ht="52.8" x14ac:dyDescent="0.3">
      <c r="A49" s="99" t="s">
        <v>41</v>
      </c>
      <c r="B49" s="100"/>
      <c r="C49" s="100"/>
      <c r="D49" s="101"/>
      <c r="E49" s="101"/>
      <c r="F49" s="102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2022</vt:lpstr>
      <vt:lpstr>únor 2022</vt:lpstr>
      <vt:lpstr>březen 2022</vt:lpstr>
      <vt:lpstr>duben 2022</vt:lpstr>
      <vt:lpstr>květen 2022</vt:lpstr>
      <vt:lpstr>červen 2022</vt:lpstr>
      <vt:lpstr>červenec 2022</vt:lpstr>
      <vt:lpstr>srpen 2022</vt:lpstr>
      <vt:lpstr>září 2022</vt:lpstr>
      <vt:lpstr>říjen 2022</vt:lpstr>
      <vt:lpstr>listopad 2022</vt:lpstr>
      <vt:lpstr>prosinec 2022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2023-01-06T12:50:37Z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2020-11-24T10:24:10Z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72e66dea-5198-420e-95a0-e5c85c3ee18f</vt:lpwstr>
  </property>
  <property fmtid="{D5CDD505-2E9C-101B-9397-08002B2CF9AE}" pid="8" name="MSIP_Label_2a6524ed-fb1a-49fd-bafe-15c5e5ffd047_ContentBits">
    <vt:lpwstr>0</vt:lpwstr>
  </property>
</Properties>
</file>