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73" firstSheet="2" activeTab="11"/>
  </bookViews>
  <sheets>
    <sheet name="leden 2018" sheetId="4" r:id="rId1"/>
    <sheet name="únor 2018" sheetId="5" r:id="rId2"/>
    <sheet name="březen 2018" sheetId="6" r:id="rId3"/>
    <sheet name="duben 2018" sheetId="7" r:id="rId4"/>
    <sheet name="květen 2018" sheetId="8" r:id="rId5"/>
    <sheet name="červen 2018" sheetId="9" r:id="rId6"/>
    <sheet name="červenec 2018" sheetId="10" r:id="rId7"/>
    <sheet name="srpen 2018" sheetId="11" r:id="rId8"/>
    <sheet name="září 2018" sheetId="12" r:id="rId9"/>
    <sheet name="říjen 2018" sheetId="13" r:id="rId10"/>
    <sheet name="listopad 2018" sheetId="14" r:id="rId11"/>
    <sheet name="prosinec 2018" sheetId="15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31" i="15" l="1"/>
  <c r="E28" i="15"/>
  <c r="E25" i="15"/>
  <c r="E24" i="15" s="1"/>
  <c r="F35" i="15" s="1"/>
  <c r="F26" i="15" l="1"/>
  <c r="F29" i="15"/>
  <c r="F32" i="15"/>
  <c r="F34" i="15"/>
  <c r="F27" i="15"/>
  <c r="F30" i="15"/>
  <c r="F33" i="15"/>
  <c r="E31" i="14"/>
  <c r="E28" i="14"/>
  <c r="E25" i="14"/>
  <c r="E24" i="14" s="1"/>
  <c r="F28" i="15" l="1"/>
  <c r="F31" i="15"/>
  <c r="F25" i="15"/>
  <c r="F34" i="14"/>
  <c r="F33" i="14"/>
  <c r="F30" i="14"/>
  <c r="F27" i="14"/>
  <c r="F35" i="14"/>
  <c r="F26" i="14"/>
  <c r="F25" i="14" s="1"/>
  <c r="F29" i="14"/>
  <c r="F28" i="14" s="1"/>
  <c r="F32" i="14"/>
  <c r="F31" i="14" s="1"/>
  <c r="E31" i="13"/>
  <c r="E28" i="13"/>
  <c r="E25" i="13"/>
  <c r="F24" i="15" l="1"/>
  <c r="F24" i="14"/>
  <c r="E24" i="13"/>
  <c r="F35" i="13" s="1"/>
  <c r="E31" i="12"/>
  <c r="E28" i="12"/>
  <c r="E25" i="12"/>
  <c r="F34" i="13" l="1"/>
  <c r="F30" i="13"/>
  <c r="F29" i="13"/>
  <c r="F33" i="13"/>
  <c r="F27" i="13"/>
  <c r="F32" i="13"/>
  <c r="F31" i="13" s="1"/>
  <c r="F26" i="13"/>
  <c r="F25" i="13"/>
  <c r="E24" i="12"/>
  <c r="F34" i="12" s="1"/>
  <c r="E31" i="11"/>
  <c r="E28" i="11"/>
  <c r="E25" i="11"/>
  <c r="F28" i="13" l="1"/>
  <c r="F24" i="13"/>
  <c r="F27" i="12"/>
  <c r="F29" i="12"/>
  <c r="F33" i="12"/>
  <c r="F32" i="12"/>
  <c r="F26" i="12"/>
  <c r="F25" i="12" s="1"/>
  <c r="F30" i="12"/>
  <c r="F35" i="12"/>
  <c r="F28" i="12"/>
  <c r="E24" i="11"/>
  <c r="F35" i="11" s="1"/>
  <c r="E31" i="10"/>
  <c r="E28" i="10"/>
  <c r="E25" i="10"/>
  <c r="F31" i="12" l="1"/>
  <c r="F24" i="12" s="1"/>
  <c r="F29" i="11"/>
  <c r="F27" i="11"/>
  <c r="F34" i="11"/>
  <c r="F33" i="11"/>
  <c r="F32" i="11"/>
  <c r="F26" i="11"/>
  <c r="F25" i="11" s="1"/>
  <c r="F30" i="11"/>
  <c r="E24" i="10"/>
  <c r="F34" i="10" s="1"/>
  <c r="E31" i="9"/>
  <c r="E28" i="9"/>
  <c r="E25" i="9"/>
  <c r="F28" i="11" l="1"/>
  <c r="F31" i="11"/>
  <c r="F26" i="10"/>
  <c r="F32" i="10"/>
  <c r="F30" i="10"/>
  <c r="F35" i="10"/>
  <c r="F29" i="10"/>
  <c r="F28" i="10" s="1"/>
  <c r="F27" i="10"/>
  <c r="F33" i="10"/>
  <c r="E24" i="9"/>
  <c r="F35" i="9" s="1"/>
  <c r="E25" i="8"/>
  <c r="F24" i="11" l="1"/>
  <c r="F25" i="10"/>
  <c r="F31" i="10"/>
  <c r="F34" i="9"/>
  <c r="F30" i="9"/>
  <c r="F29" i="9"/>
  <c r="F33" i="9"/>
  <c r="F27" i="9"/>
  <c r="F32" i="9"/>
  <c r="F26" i="9"/>
  <c r="F31" i="9"/>
  <c r="F25" i="9"/>
  <c r="E31" i="8"/>
  <c r="E24" i="8" s="1"/>
  <c r="E28" i="8"/>
  <c r="F24" i="10" l="1"/>
  <c r="F28" i="9"/>
  <c r="F24" i="9" s="1"/>
  <c r="F34" i="8"/>
  <c r="E31" i="7"/>
  <c r="E28" i="7"/>
  <c r="E25" i="7"/>
  <c r="F32" i="8" l="1"/>
  <c r="F27" i="8"/>
  <c r="F26" i="8"/>
  <c r="F33" i="8"/>
  <c r="F29" i="8"/>
  <c r="F35" i="8"/>
  <c r="F30" i="8"/>
  <c r="E24" i="7"/>
  <c r="F35" i="7" s="1"/>
  <c r="E31" i="6"/>
  <c r="E28" i="6"/>
  <c r="E25" i="6"/>
  <c r="F34" i="7" l="1"/>
  <c r="F31" i="8"/>
  <c r="F25" i="8"/>
  <c r="F28" i="8"/>
  <c r="F30" i="7"/>
  <c r="F29" i="7"/>
  <c r="F33" i="7"/>
  <c r="F27" i="7"/>
  <c r="F32" i="7"/>
  <c r="F31" i="7" s="1"/>
  <c r="F26" i="7"/>
  <c r="F28" i="7"/>
  <c r="F25" i="7"/>
  <c r="E24" i="6"/>
  <c r="F35" i="6" s="1"/>
  <c r="E31" i="5"/>
  <c r="E28" i="5"/>
  <c r="E25" i="5"/>
  <c r="E24" i="5" s="1"/>
  <c r="F35" i="5" s="1"/>
  <c r="F24" i="8" l="1"/>
  <c r="F24" i="7"/>
  <c r="F34" i="6"/>
  <c r="F30" i="6"/>
  <c r="F29" i="6"/>
  <c r="F28" i="6" s="1"/>
  <c r="F33" i="6"/>
  <c r="F27" i="6"/>
  <c r="F32" i="6"/>
  <c r="F31" i="6" s="1"/>
  <c r="F26" i="6"/>
  <c r="F25" i="6"/>
  <c r="F26" i="5"/>
  <c r="F29" i="5"/>
  <c r="F32" i="5"/>
  <c r="F34" i="5"/>
  <c r="F27" i="5"/>
  <c r="F30" i="5"/>
  <c r="F33" i="5"/>
  <c r="E31" i="4"/>
  <c r="E28" i="4"/>
  <c r="E25" i="4"/>
  <c r="F24" i="6" l="1"/>
  <c r="F31" i="5"/>
  <c r="F25" i="5"/>
  <c r="F28" i="5"/>
  <c r="E24" i="4"/>
  <c r="F34" i="4" s="1"/>
  <c r="F24" i="5" l="1"/>
  <c r="F32" i="4"/>
  <c r="F27" i="4"/>
  <c r="F26" i="4"/>
  <c r="F33" i="4"/>
  <c r="F29" i="4"/>
  <c r="F35" i="4"/>
  <c r="F30" i="4"/>
  <c r="F31" i="4" l="1"/>
  <c r="F25" i="4"/>
  <c r="F28" i="4"/>
  <c r="F24" i="4" l="1"/>
</calcChain>
</file>

<file path=xl/sharedStrings.xml><?xml version="1.0" encoding="utf-8"?>
<sst xmlns="http://schemas.openxmlformats.org/spreadsheetml/2006/main" count="540" uniqueCount="53">
  <si>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</si>
  <si>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</si>
  <si>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</si>
  <si>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alternativní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</si>
  <si>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</si>
  <si>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</si>
  <si>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</si>
  <si>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</si>
  <si>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</si>
  <si>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</si>
  <si>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</si>
  <si>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</si>
  <si>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Třída A1 - Kapitalizační CZ0008474368</t>
  </si>
  <si>
    <t>Třída A2 - Kapitalizační CZ0008474954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</si>
  <si>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</si>
  <si>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</si>
  <si>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</si>
  <si>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</si>
  <si>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</si>
  <si>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</si>
  <si>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</si>
  <si>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</si>
  <si>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</si>
  <si>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</si>
  <si>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</si>
  <si>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</si>
  <si>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</si>
  <si>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</si>
  <si>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</si>
  <si>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</si>
  <si>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</si>
  <si>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</si>
  <si>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</si>
  <si>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</si>
  <si>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</si>
  <si>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</si>
  <si>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</si>
  <si>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</si>
  <si>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CZ0008474368</t>
  </si>
  <si>
    <t>CZ0008474954</t>
  </si>
  <si>
    <t>Raiffeisen investiční společnost a.s.
Praha 4, Hvězdova 1716/2b, PSČ 140 78, IČ: 29146739
zapsaná v obchodním rejstříku vedeném Městským soudem v Praze, oddíl B, vložka 18837
http://www.rfis.cz</t>
  </si>
  <si>
    <t>za období 1.1. - 31.1.2018</t>
  </si>
  <si>
    <t>za období 1.2. - 28.2.2018</t>
  </si>
  <si>
    <t>za období 1.3.- 31.3.2018</t>
  </si>
  <si>
    <t>za období 1.4.- 30.4.2018</t>
  </si>
  <si>
    <t>za období 1.5.- 31.5.2018</t>
  </si>
  <si>
    <t>za období 1.6.- 30.6.2018</t>
  </si>
  <si>
    <t>za období 1.7.- 31.7.2018</t>
  </si>
  <si>
    <t>za období 1.8.- 31.8.2018</t>
  </si>
  <si>
    <t>za období 1.9.- 30.9.2018</t>
  </si>
  <si>
    <t>za období 1.10.- 31.10.2018</t>
  </si>
  <si>
    <t>za období 1.12.- 31.12.2018</t>
  </si>
  <si>
    <t>za období 1.11.- 30.11.2018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</si>
</sst>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7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/>
    </xf>
    <xf numFmtId="0" fontId="4" fillId="0" borderId="0" xfId="1" applyFont="1" applyFill="1" applyBorder="1" applyAlignment="1" applyProtection="1">
      <alignment horizontal="left"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5" xfId="1" applyNumberFormat="1" applyBorder="1" applyAlignment="1">
      <alignment horizontal="right" indent="1"/>
    </xf>
    <xf numFmtId="3" fontId="1" fillId="0" borderId="17" xfId="1" applyNumberFormat="1" applyBorder="1" applyAlignment="1">
      <alignment horizontal="right" indent="1"/>
    </xf>
    <xf numFmtId="0" fontId="1" fillId="0" borderId="25" xfId="1" applyFont="1" applyFill="1" applyBorder="1" applyAlignment="1">
      <alignment horizontal="left" vertical="center" indent="1"/>
    </xf>
    <xf numFmtId="0" fontId="18" fillId="0" borderId="23" xfId="1" applyFont="1" applyFill="1" applyBorder="1" applyAlignment="1" applyProtection="1">
      <alignment horizontal="center" vertical="center" wrapText="1"/>
    </xf>
    <xf numFmtId="3" fontId="10" fillId="0" borderId="26" xfId="1" applyNumberFormat="1" applyFont="1" applyFill="1" applyBorder="1" applyAlignment="1" applyProtection="1">
      <alignment horizontal="right" indent="1"/>
    </xf>
    <xf numFmtId="3" fontId="10" fillId="0" borderId="23" xfId="1" applyNumberFormat="1" applyFont="1" applyFill="1" applyBorder="1" applyAlignment="1" applyProtection="1">
      <alignment horizontal="right" indent="1"/>
    </xf>
    <xf numFmtId="3" fontId="4" fillId="0" borderId="25" xfId="1" applyNumberFormat="1" applyFont="1" applyFill="1" applyBorder="1" applyAlignment="1" applyProtection="1">
      <alignment horizontal="right" indent="1" shrinkToFit="1"/>
      <protection locked="0"/>
    </xf>
    <xf numFmtId="3" fontId="1" fillId="0" borderId="25" xfId="1" applyNumberFormat="1" applyFont="1" applyFill="1" applyBorder="1" applyAlignment="1" applyProtection="1">
      <alignment horizontal="right" indent="1"/>
    </xf>
    <xf numFmtId="0" fontId="18" fillId="0" borderId="0" xfId="1" applyFont="1" applyFill="1" applyBorder="1" applyAlignment="1" applyProtection="1">
      <alignment horizontal="center" vertical="center" wrapText="1"/>
    </xf>
    <xf numFmtId="3" fontId="10" fillId="0" borderId="0" xfId="1" applyNumberFormat="1" applyFont="1" applyFill="1" applyBorder="1" applyAlignment="1" applyProtection="1">
      <alignment horizontal="right" indent="1"/>
    </xf>
    <xf numFmtId="3" fontId="1" fillId="0" borderId="0" xfId="1" applyNumberFormat="1" applyBorder="1" applyAlignment="1">
      <alignment horizontal="right" indent="1"/>
    </xf>
    <xf numFmtId="3" fontId="4" fillId="0" borderId="0" xfId="1" applyNumberFormat="1" applyFont="1" applyFill="1" applyBorder="1" applyAlignment="1" applyProtection="1">
      <alignment horizontal="right" indent="1" shrinkToFit="1"/>
      <protection locked="0"/>
    </xf>
    <xf numFmtId="3" fontId="1" fillId="0" borderId="0" xfId="1" applyNumberFormat="1" applyFont="1" applyFill="1" applyBorder="1" applyAlignment="1" applyProtection="1">
      <alignment horizontal="right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3" fillId="0" borderId="0" xfId="1" applyFont="1"/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L45" sqref="L4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35"/>
      <c r="B15" s="35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43131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509159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</f>
        <v>50914</v>
      </c>
      <c r="F25" s="65">
        <f>+F26+F27</f>
        <v>9.9996268356250209</v>
      </c>
    </row>
    <row r="26" spans="1:6" x14ac:dyDescent="0.2">
      <c r="A26" s="66" t="s">
        <v>22</v>
      </c>
      <c r="B26" s="67"/>
      <c r="C26" s="67"/>
      <c r="D26" s="63">
        <v>4</v>
      </c>
      <c r="E26" s="64">
        <v>50914</v>
      </c>
      <c r="F26" s="65">
        <f>E26/$E$24*100</f>
        <v>9.9996268356250209</v>
      </c>
    </row>
    <row r="27" spans="1:6" hidden="1" x14ac:dyDescent="0.2">
      <c r="A27" s="66" t="s">
        <v>23</v>
      </c>
      <c r="B27" s="67"/>
      <c r="C27" s="67"/>
      <c r="D27" s="63">
        <v>5</v>
      </c>
      <c r="E27" s="64">
        <v>0</v>
      </c>
      <c r="F27" s="65">
        <f>E27/$E$24*100</f>
        <v>0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173450</v>
      </c>
      <c r="F28" s="65">
        <f>+F29+F30</f>
        <v>34.065979389542363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69829</v>
      </c>
      <c r="F29" s="65">
        <f>E29/$E$24*100</f>
        <v>13.714576389693592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103621</v>
      </c>
      <c r="F30" s="65">
        <f>E30/$E$24*100</f>
        <v>20.351402999848769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279556</v>
      </c>
      <c r="F31" s="65">
        <f>+F32+F33</f>
        <v>54.90544211140331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279556</v>
      </c>
      <c r="F33" s="65">
        <f>E33/$E$24*100</f>
        <v>54.90544211140331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5239</v>
      </c>
      <c r="F35" s="72">
        <f>E35/E24*100</f>
        <v>1.0289516634293021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41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6507623</v>
      </c>
      <c r="D43" s="87">
        <v>2085218</v>
      </c>
      <c r="E43" s="88">
        <v>7259706.5599999996</v>
      </c>
      <c r="F43" s="88">
        <v>2324805.98</v>
      </c>
    </row>
    <row r="44" spans="1:6" ht="13.5" thickBot="1" x14ac:dyDescent="0.25">
      <c r="A44" s="89" t="s">
        <v>39</v>
      </c>
      <c r="B44" s="90">
        <v>2</v>
      </c>
      <c r="C44" s="91">
        <v>3231456</v>
      </c>
      <c r="D44" s="92">
        <v>658632</v>
      </c>
      <c r="E44" s="93">
        <v>3441113.75</v>
      </c>
      <c r="F44" s="94">
        <v>702602.61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16" workbookViewId="0">
      <selection activeCell="C26" sqref="C2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13"/>
      <c r="B15" s="113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43404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528635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48312</v>
      </c>
      <c r="F25" s="65">
        <f>+F26+F27</f>
        <v>9.1390089570308444</v>
      </c>
    </row>
    <row r="26" spans="1:6" x14ac:dyDescent="0.2">
      <c r="A26" s="66" t="s">
        <v>22</v>
      </c>
      <c r="B26" s="67"/>
      <c r="C26" s="67"/>
      <c r="D26" s="63">
        <v>4</v>
      </c>
      <c r="E26" s="64">
        <v>38012</v>
      </c>
      <c r="F26" s="65">
        <f>E26/$E$24*100</f>
        <v>7.1905946446981384</v>
      </c>
    </row>
    <row r="27" spans="1:6" x14ac:dyDescent="0.2">
      <c r="A27" s="66" t="s">
        <v>23</v>
      </c>
      <c r="B27" s="67"/>
      <c r="C27" s="67"/>
      <c r="D27" s="63">
        <v>5</v>
      </c>
      <c r="E27" s="64">
        <v>10300</v>
      </c>
      <c r="F27" s="65">
        <f>E27/$E$24*100</f>
        <v>1.948414312332706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90266</v>
      </c>
      <c r="F28" s="65">
        <f>+F29+F30</f>
        <v>17.075297700681944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12013</v>
      </c>
      <c r="F29" s="65">
        <f>E29/$E$24*100</f>
        <v>2.272456420781825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78253</v>
      </c>
      <c r="F30" s="65">
        <f>E30/$E$24*100</f>
        <v>14.80284127990012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389152</v>
      </c>
      <c r="F31" s="65">
        <f>+F32+F33</f>
        <v>73.614497715815261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389152</v>
      </c>
      <c r="F33" s="65">
        <f>E33/$E$24*100</f>
        <v>73.614497715815261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905</v>
      </c>
      <c r="F35" s="72">
        <f>E35/E24*100</f>
        <v>0.17119562647195133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50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3779697</v>
      </c>
      <c r="D43" s="87">
        <v>3348931</v>
      </c>
      <c r="E43" s="88">
        <v>4221864</v>
      </c>
      <c r="F43" s="88">
        <v>3723784</v>
      </c>
    </row>
    <row r="44" spans="1:6" ht="13.5" thickBot="1" x14ac:dyDescent="0.25">
      <c r="A44" s="89" t="s">
        <v>39</v>
      </c>
      <c r="B44" s="90">
        <v>2</v>
      </c>
      <c r="C44" s="91">
        <v>1128628</v>
      </c>
      <c r="D44" s="92">
        <v>1685494</v>
      </c>
      <c r="E44" s="93">
        <v>1190452</v>
      </c>
      <c r="F44" s="94">
        <v>1783119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opLeftCell="A13" workbookViewId="0">
      <selection activeCell="F38" sqref="F38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14"/>
      <c r="B15" s="114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43434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512594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42479</v>
      </c>
      <c r="F25" s="65">
        <f>+F26+F27</f>
        <v>8.2870653967857599</v>
      </c>
    </row>
    <row r="26" spans="1:6" x14ac:dyDescent="0.2">
      <c r="A26" s="66" t="s">
        <v>22</v>
      </c>
      <c r="B26" s="67"/>
      <c r="C26" s="67"/>
      <c r="D26" s="63">
        <v>4</v>
      </c>
      <c r="E26" s="64">
        <v>32179</v>
      </c>
      <c r="F26" s="65">
        <f>E26/$E$24*100</f>
        <v>6.2776778503064801</v>
      </c>
    </row>
    <row r="27" spans="1:6" x14ac:dyDescent="0.2">
      <c r="A27" s="66" t="s">
        <v>23</v>
      </c>
      <c r="B27" s="67"/>
      <c r="C27" s="67"/>
      <c r="D27" s="63">
        <v>5</v>
      </c>
      <c r="E27" s="64">
        <v>10300</v>
      </c>
      <c r="F27" s="65">
        <f>E27/$E$24*100</f>
        <v>2.0093875464792799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80381</v>
      </c>
      <c r="F28" s="65">
        <f>+F29+F30</f>
        <v>15.68122139549039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1692</v>
      </c>
      <c r="F29" s="65">
        <f>E29/$E$24*100</f>
        <v>0.33008579889737294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78689</v>
      </c>
      <c r="F30" s="65">
        <f>E30/$E$24*100</f>
        <v>15.351135596593016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388052</v>
      </c>
      <c r="F31" s="65">
        <f>+F32+F33</f>
        <v>75.703578270522087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388052</v>
      </c>
      <c r="F33" s="65">
        <f>E33/$E$24*100</f>
        <v>75.703578270522087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1682</v>
      </c>
      <c r="F35" s="72">
        <f>E35/E24*100</f>
        <v>0.32813493720176201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52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6372700</v>
      </c>
      <c r="D43" s="87">
        <v>15646734</v>
      </c>
      <c r="E43" s="88">
        <v>6972614</v>
      </c>
      <c r="F43" s="88">
        <v>17119551</v>
      </c>
    </row>
    <row r="44" spans="1:6" ht="13.5" thickBot="1" x14ac:dyDescent="0.25">
      <c r="A44" s="89" t="s">
        <v>39</v>
      </c>
      <c r="B44" s="90">
        <v>2</v>
      </c>
      <c r="C44" s="91">
        <v>583118</v>
      </c>
      <c r="D44" s="92">
        <v>3089132</v>
      </c>
      <c r="E44" s="93">
        <v>609450</v>
      </c>
      <c r="F44" s="94">
        <v>3226089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workbookViewId="0">
      <selection activeCell="F36" sqref="F3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15"/>
      <c r="B15" s="115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43465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479994</v>
      </c>
      <c r="F24" s="60">
        <f>+F25+F28+F31+F35</f>
        <v>100.00000000000001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48981</v>
      </c>
      <c r="F25" s="65">
        <f>+F26+F27</f>
        <v>10.204502556281954</v>
      </c>
    </row>
    <row r="26" spans="1:6" x14ac:dyDescent="0.2">
      <c r="A26" s="66" t="s">
        <v>22</v>
      </c>
      <c r="B26" s="67"/>
      <c r="C26" s="67"/>
      <c r="D26" s="63">
        <v>4</v>
      </c>
      <c r="E26" s="64">
        <v>43681</v>
      </c>
      <c r="F26" s="65">
        <f>E26/$E$24*100</f>
        <v>9.1003220873594248</v>
      </c>
    </row>
    <row r="27" spans="1:6" x14ac:dyDescent="0.2">
      <c r="A27" s="66" t="s">
        <v>23</v>
      </c>
      <c r="B27" s="67"/>
      <c r="C27" s="67"/>
      <c r="D27" s="63">
        <v>5</v>
      </c>
      <c r="E27" s="64">
        <v>5300</v>
      </c>
      <c r="F27" s="65">
        <f>E27/$E$24*100</f>
        <v>1.1041804689225281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79432</v>
      </c>
      <c r="F28" s="65">
        <f>+F29+F30</f>
        <v>16.54854019008571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79432</v>
      </c>
      <c r="F29" s="65">
        <f>E29/$E$24*100</f>
        <v>16.54854019008571</v>
      </c>
    </row>
    <row r="30" spans="1:6" hidden="1" x14ac:dyDescent="0.2">
      <c r="A30" s="66" t="s">
        <v>26</v>
      </c>
      <c r="B30" s="67"/>
      <c r="C30" s="67"/>
      <c r="D30" s="63">
        <v>11</v>
      </c>
      <c r="E30" s="64">
        <v>0</v>
      </c>
      <c r="F30" s="65">
        <f>E30/$E$24*100</f>
        <v>0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347350</v>
      </c>
      <c r="F31" s="65">
        <f>+F32+F33</f>
        <v>72.365487901932113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347350</v>
      </c>
      <c r="F33" s="65">
        <f>E33/$E$24*100</f>
        <v>72.365487901932113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4231</v>
      </c>
      <c r="F35" s="72">
        <f>E35/E24*100</f>
        <v>0.88146935170022955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51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2063185</v>
      </c>
      <c r="D43" s="87">
        <v>5558843</v>
      </c>
      <c r="E43" s="88">
        <v>2189612</v>
      </c>
      <c r="F43" s="88">
        <v>5954500</v>
      </c>
    </row>
    <row r="44" spans="1:6" ht="13.5" thickBot="1" x14ac:dyDescent="0.25">
      <c r="A44" s="89" t="s">
        <v>39</v>
      </c>
      <c r="B44" s="90">
        <v>2</v>
      </c>
      <c r="C44" s="91">
        <v>600534</v>
      </c>
      <c r="D44" s="92">
        <v>1936058</v>
      </c>
      <c r="E44" s="93">
        <v>618912</v>
      </c>
      <c r="F44" s="94">
        <v>1994304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22" sqref="I22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05"/>
      <c r="B15" s="105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43159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527062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</f>
        <v>82843</v>
      </c>
      <c r="F25" s="65">
        <f>+F26+F27</f>
        <v>15.717885182388411</v>
      </c>
    </row>
    <row r="26" spans="1:6" x14ac:dyDescent="0.2">
      <c r="A26" s="66" t="s">
        <v>22</v>
      </c>
      <c r="B26" s="67"/>
      <c r="C26" s="67"/>
      <c r="D26" s="63">
        <v>4</v>
      </c>
      <c r="E26" s="64">
        <v>82843</v>
      </c>
      <c r="F26" s="65">
        <f>E26/$E$24*100</f>
        <v>15.717885182388411</v>
      </c>
    </row>
    <row r="27" spans="1:6" hidden="1" x14ac:dyDescent="0.2">
      <c r="A27" s="66" t="s">
        <v>23</v>
      </c>
      <c r="B27" s="67"/>
      <c r="C27" s="67"/>
      <c r="D27" s="63">
        <v>5</v>
      </c>
      <c r="E27" s="64">
        <v>0</v>
      </c>
      <c r="F27" s="65">
        <f>E27/$E$24*100</f>
        <v>0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145840</v>
      </c>
      <c r="F28" s="65">
        <f>+F29+F30</f>
        <v>27.670368950901413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41855</v>
      </c>
      <c r="F29" s="65">
        <f>E29/$E$24*100</f>
        <v>7.9411909794293649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103985</v>
      </c>
      <c r="F30" s="65">
        <f>E30/$E$24*100</f>
        <v>19.729177971472048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295979</v>
      </c>
      <c r="F31" s="65">
        <f>+F32+F33</f>
        <v>56.156391468176416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295979</v>
      </c>
      <c r="F33" s="65">
        <f>E33/$E$24*100</f>
        <v>56.156391468176416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2400</v>
      </c>
      <c r="F35" s="72">
        <f>E35/E24*100</f>
        <v>0.45535439853375886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42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10402649</v>
      </c>
      <c r="D43" s="87">
        <v>4311559</v>
      </c>
      <c r="E43" s="88">
        <v>11399954.199999999</v>
      </c>
      <c r="F43" s="88">
        <v>4720242.7699999996</v>
      </c>
    </row>
    <row r="44" spans="1:6" ht="13.5" thickBot="1" x14ac:dyDescent="0.25">
      <c r="A44" s="89" t="s">
        <v>39</v>
      </c>
      <c r="B44" s="90">
        <v>2</v>
      </c>
      <c r="C44" s="91">
        <v>5383074</v>
      </c>
      <c r="D44" s="92">
        <v>1259175</v>
      </c>
      <c r="E44" s="93">
        <v>5641183.7599999998</v>
      </c>
      <c r="F44" s="94">
        <v>1318289.49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29" sqref="I29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06"/>
      <c r="B15" s="106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43190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529853</v>
      </c>
      <c r="F24" s="60">
        <f>+F25+F28+F31+F35</f>
        <v>99.999999999999986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</f>
        <v>57350</v>
      </c>
      <c r="F25" s="65">
        <f>+F26+F27</f>
        <v>10.823756777823283</v>
      </c>
    </row>
    <row r="26" spans="1:6" x14ac:dyDescent="0.2">
      <c r="A26" s="66" t="s">
        <v>22</v>
      </c>
      <c r="B26" s="67"/>
      <c r="C26" s="67"/>
      <c r="D26" s="63">
        <v>4</v>
      </c>
      <c r="E26" s="64">
        <v>57350</v>
      </c>
      <c r="F26" s="65">
        <f>E26/$E$24*100</f>
        <v>10.823756777823283</v>
      </c>
    </row>
    <row r="27" spans="1:6" hidden="1" x14ac:dyDescent="0.2">
      <c r="A27" s="66" t="s">
        <v>23</v>
      </c>
      <c r="B27" s="67"/>
      <c r="C27" s="67"/>
      <c r="D27" s="63">
        <v>5</v>
      </c>
      <c r="E27" s="64">
        <v>0</v>
      </c>
      <c r="F27" s="65">
        <f>E27/$E$24*100</f>
        <v>0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145866</v>
      </c>
      <c r="F28" s="65">
        <f>+F29+F30</f>
        <v>27.529522339214836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41849</v>
      </c>
      <c r="F29" s="65">
        <f>E29/$E$24*100</f>
        <v>7.8982283765497225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104017</v>
      </c>
      <c r="F30" s="65">
        <f>E30/$E$24*100</f>
        <v>19.631293962665115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323683</v>
      </c>
      <c r="F31" s="65">
        <f>+F32+F33</f>
        <v>61.089207761397965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323683</v>
      </c>
      <c r="F33" s="65">
        <f>E33/$E$24*100</f>
        <v>61.089207761397965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2954</v>
      </c>
      <c r="F35" s="72">
        <f>E35/E24*100</f>
        <v>0.55751312156390553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43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10456517</v>
      </c>
      <c r="D43" s="87">
        <v>1531594</v>
      </c>
      <c r="E43" s="88">
        <v>11505222.59</v>
      </c>
      <c r="F43" s="88">
        <v>1677831.26</v>
      </c>
    </row>
    <row r="44" spans="1:6" ht="13.5" thickBot="1" x14ac:dyDescent="0.25">
      <c r="A44" s="89" t="s">
        <v>39</v>
      </c>
      <c r="B44" s="90">
        <v>2</v>
      </c>
      <c r="C44" s="91">
        <v>3821110</v>
      </c>
      <c r="D44" s="92">
        <v>1179544</v>
      </c>
      <c r="E44" s="93">
        <v>4015975.04</v>
      </c>
      <c r="F44" s="94">
        <v>1239208.83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36" sqref="I3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07"/>
      <c r="B15" s="107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43220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534603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</f>
        <v>44706</v>
      </c>
      <c r="F25" s="65">
        <f>+F26+F27</f>
        <v>8.3624671017558825</v>
      </c>
    </row>
    <row r="26" spans="1:6" x14ac:dyDescent="0.2">
      <c r="A26" s="66" t="s">
        <v>22</v>
      </c>
      <c r="B26" s="67"/>
      <c r="C26" s="67"/>
      <c r="D26" s="63">
        <v>4</v>
      </c>
      <c r="E26" s="64">
        <v>44706</v>
      </c>
      <c r="F26" s="65">
        <f>E26/$E$24*100</f>
        <v>8.3624671017558825</v>
      </c>
    </row>
    <row r="27" spans="1:6" hidden="1" x14ac:dyDescent="0.2">
      <c r="A27" s="66" t="s">
        <v>23</v>
      </c>
      <c r="B27" s="67"/>
      <c r="C27" s="67"/>
      <c r="D27" s="63">
        <v>5</v>
      </c>
      <c r="E27" s="64">
        <v>0</v>
      </c>
      <c r="F27" s="65">
        <f>E27/$E$24*100</f>
        <v>0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119399</v>
      </c>
      <c r="F28" s="65">
        <f>+F29+F30</f>
        <v>22.334143280153686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41773</v>
      </c>
      <c r="F29" s="65">
        <f>E29/$E$24*100</f>
        <v>7.8138356874166437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77626</v>
      </c>
      <c r="F30" s="65">
        <f>E30/$E$24*100</f>
        <v>14.520307592737042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368179</v>
      </c>
      <c r="F31" s="65">
        <f>+F32+F33</f>
        <v>68.8696097852051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368179</v>
      </c>
      <c r="F33" s="65">
        <f>E33/$E$24*100</f>
        <v>68.8696097852051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2319</v>
      </c>
      <c r="F35" s="72">
        <f>E35/E24*100</f>
        <v>0.43377983288533739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44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6548109</v>
      </c>
      <c r="D43" s="87">
        <v>11973862</v>
      </c>
      <c r="E43" s="88">
        <v>7203436.3899999997</v>
      </c>
      <c r="F43" s="88">
        <v>13179698.18</v>
      </c>
    </row>
    <row r="44" spans="1:6" ht="13.5" thickBot="1" x14ac:dyDescent="0.25">
      <c r="A44" s="89" t="s">
        <v>39</v>
      </c>
      <c r="B44" s="90">
        <v>2</v>
      </c>
      <c r="C44" s="91">
        <v>2609547</v>
      </c>
      <c r="D44" s="92">
        <v>1703635</v>
      </c>
      <c r="E44" s="93">
        <v>2752736.07</v>
      </c>
      <c r="F44" s="94">
        <v>1792415.69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J27" sqref="J27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08"/>
      <c r="B15" s="108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43251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540357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60581</v>
      </c>
      <c r="F25" s="65">
        <f>+F26+F27</f>
        <v>11.211291794128696</v>
      </c>
    </row>
    <row r="26" spans="1:6" x14ac:dyDescent="0.2">
      <c r="A26" s="66" t="s">
        <v>22</v>
      </c>
      <c r="B26" s="67"/>
      <c r="C26" s="67"/>
      <c r="D26" s="63">
        <v>4</v>
      </c>
      <c r="E26" s="64">
        <v>54871</v>
      </c>
      <c r="F26" s="65">
        <f>E26/$E$24*100</f>
        <v>10.154582988653797</v>
      </c>
    </row>
    <row r="27" spans="1:6" x14ac:dyDescent="0.2">
      <c r="A27" s="66" t="s">
        <v>23</v>
      </c>
      <c r="B27" s="67"/>
      <c r="C27" s="67"/>
      <c r="D27" s="63">
        <v>5</v>
      </c>
      <c r="E27" s="64">
        <v>5710</v>
      </c>
      <c r="F27" s="65">
        <f>E27/$E$24*100</f>
        <v>1.056708805474899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90333</v>
      </c>
      <c r="F28" s="65">
        <f>+F29+F30</f>
        <v>16.717281352883372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12032</v>
      </c>
      <c r="F29" s="65">
        <f>E29/$E$24*100</f>
        <v>2.2266760678588415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78301</v>
      </c>
      <c r="F30" s="65">
        <f>E30/$E$24*100</f>
        <v>14.490605285024531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387131</v>
      </c>
      <c r="F31" s="65">
        <f>+F32+F33</f>
        <v>71.643561571331546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387131</v>
      </c>
      <c r="F33" s="65">
        <f>E33/$E$24*100</f>
        <v>71.643561571331546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2312</v>
      </c>
      <c r="F35" s="72">
        <f>E35/E24*100</f>
        <v>0.42786528165638643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45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4427014</v>
      </c>
      <c r="D43" s="87">
        <v>7103912</v>
      </c>
      <c r="E43" s="88">
        <v>4945061.46</v>
      </c>
      <c r="F43" s="88">
        <v>7980399.9699999997</v>
      </c>
    </row>
    <row r="44" spans="1:6" ht="13.5" thickBot="1" x14ac:dyDescent="0.25">
      <c r="A44" s="89" t="s">
        <v>39</v>
      </c>
      <c r="B44" s="90">
        <v>2</v>
      </c>
      <c r="C44" s="91">
        <v>2194861</v>
      </c>
      <c r="D44" s="92">
        <v>1485334</v>
      </c>
      <c r="E44" s="93">
        <v>2359796.75</v>
      </c>
      <c r="F44" s="94">
        <v>1592464.33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H23" sqref="H23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09"/>
      <c r="B15" s="109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43281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546566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67529</v>
      </c>
      <c r="F25" s="65">
        <f>+F26+F27</f>
        <v>12.355141007673364</v>
      </c>
    </row>
    <row r="26" spans="1:6" x14ac:dyDescent="0.2">
      <c r="A26" s="66" t="s">
        <v>22</v>
      </c>
      <c r="B26" s="67"/>
      <c r="C26" s="67"/>
      <c r="D26" s="63">
        <v>4</v>
      </c>
      <c r="E26" s="64">
        <v>62069</v>
      </c>
      <c r="F26" s="65">
        <f>E26/$E$24*100</f>
        <v>11.356176564220972</v>
      </c>
    </row>
    <row r="27" spans="1:6" x14ac:dyDescent="0.2">
      <c r="A27" s="66" t="s">
        <v>23</v>
      </c>
      <c r="B27" s="67"/>
      <c r="C27" s="67"/>
      <c r="D27" s="63">
        <v>5</v>
      </c>
      <c r="E27" s="64">
        <v>5460</v>
      </c>
      <c r="F27" s="65">
        <f>E27/$E$24*100</f>
        <v>0.99896444345239188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90388</v>
      </c>
      <c r="F28" s="65">
        <f>+F29+F30</f>
        <v>16.537435552156555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11973</v>
      </c>
      <c r="F29" s="65">
        <f>E29/$E$24*100</f>
        <v>2.1905863152848877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78415</v>
      </c>
      <c r="F30" s="65">
        <f>E30/$E$24*100</f>
        <v>14.346849236871668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387848</v>
      </c>
      <c r="F31" s="65">
        <f>+F32+F33</f>
        <v>70.960872063026244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387848</v>
      </c>
      <c r="F33" s="65">
        <f>E33/$E$24*100</f>
        <v>70.960872063026244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801</v>
      </c>
      <c r="F35" s="72">
        <f>E35/E24*100</f>
        <v>0.14655137714383989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46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6784388</v>
      </c>
      <c r="D43" s="87">
        <v>6649343</v>
      </c>
      <c r="E43" s="88">
        <v>7659881</v>
      </c>
      <c r="F43" s="88">
        <v>7508621</v>
      </c>
    </row>
    <row r="44" spans="1:6" ht="13.5" thickBot="1" x14ac:dyDescent="0.25">
      <c r="A44" s="89" t="s">
        <v>39</v>
      </c>
      <c r="B44" s="90">
        <v>2</v>
      </c>
      <c r="C44" s="91">
        <v>4050630</v>
      </c>
      <c r="D44" s="92">
        <v>1548197</v>
      </c>
      <c r="E44" s="93">
        <v>4363994</v>
      </c>
      <c r="F44" s="94">
        <v>1668962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K26" sqref="K2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10"/>
      <c r="B15" s="110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43312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534655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52456</v>
      </c>
      <c r="F25" s="65">
        <f>+F26+F27</f>
        <v>9.811186653075346</v>
      </c>
    </row>
    <row r="26" spans="1:6" x14ac:dyDescent="0.2">
      <c r="A26" s="66" t="s">
        <v>22</v>
      </c>
      <c r="B26" s="67"/>
      <c r="C26" s="67"/>
      <c r="D26" s="63">
        <v>4</v>
      </c>
      <c r="E26" s="64">
        <v>46996</v>
      </c>
      <c r="F26" s="65">
        <f>E26/$E$24*100</f>
        <v>8.7899673621307191</v>
      </c>
    </row>
    <row r="27" spans="1:6" x14ac:dyDescent="0.2">
      <c r="A27" s="66" t="s">
        <v>23</v>
      </c>
      <c r="B27" s="67"/>
      <c r="C27" s="67"/>
      <c r="D27" s="63">
        <v>5</v>
      </c>
      <c r="E27" s="64">
        <v>5460</v>
      </c>
      <c r="F27" s="65">
        <f>E27/$E$24*100</f>
        <v>1.0212192909446278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89977</v>
      </c>
      <c r="F28" s="65">
        <f>+F29+F30</f>
        <v>16.82898317606681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11948</v>
      </c>
      <c r="F29" s="65">
        <f>E29/$E$24*100</f>
        <v>2.2347121040671087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78029</v>
      </c>
      <c r="F30" s="65">
        <f>E30/$E$24*100</f>
        <v>14.594271071999701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390312</v>
      </c>
      <c r="F31" s="65">
        <f>+F32+F33</f>
        <v>73.002590455527397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390312</v>
      </c>
      <c r="F33" s="65">
        <f>E33/$E$24*100</f>
        <v>73.002590455527397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1910</v>
      </c>
      <c r="F35" s="72">
        <f>E35/E24*100</f>
        <v>0.35723971533044674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47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3291162</v>
      </c>
      <c r="D43" s="87">
        <v>6138343</v>
      </c>
      <c r="E43" s="88">
        <v>3697491</v>
      </c>
      <c r="F43" s="88">
        <v>6900681</v>
      </c>
    </row>
    <row r="44" spans="1:6" ht="13.5" thickBot="1" x14ac:dyDescent="0.25">
      <c r="A44" s="89" t="s">
        <v>39</v>
      </c>
      <c r="B44" s="90">
        <v>2</v>
      </c>
      <c r="C44" s="91">
        <v>1191269</v>
      </c>
      <c r="D44" s="92">
        <v>1468977</v>
      </c>
      <c r="E44" s="93">
        <v>1281349</v>
      </c>
      <c r="F44" s="94">
        <v>1576562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23" sqref="I23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11"/>
      <c r="B15" s="111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43343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540198</v>
      </c>
      <c r="F24" s="60">
        <f>+F25+F28+F31+F35</f>
        <v>100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50241</v>
      </c>
      <c r="F25" s="65">
        <f>+F26+F27</f>
        <v>9.3004787133606577</v>
      </c>
    </row>
    <row r="26" spans="1:6" x14ac:dyDescent="0.2">
      <c r="A26" s="66" t="s">
        <v>22</v>
      </c>
      <c r="B26" s="67"/>
      <c r="C26" s="67"/>
      <c r="D26" s="63">
        <v>4</v>
      </c>
      <c r="E26" s="64">
        <v>44781</v>
      </c>
      <c r="F26" s="65">
        <f>E26/$E$24*100</f>
        <v>8.2897382071018413</v>
      </c>
    </row>
    <row r="27" spans="1:6" x14ac:dyDescent="0.2">
      <c r="A27" s="66" t="s">
        <v>23</v>
      </c>
      <c r="B27" s="67"/>
      <c r="C27" s="67"/>
      <c r="D27" s="63">
        <v>5</v>
      </c>
      <c r="E27" s="64">
        <v>5460</v>
      </c>
      <c r="F27" s="65">
        <f>E27/$E$24*100</f>
        <v>1.0107405062588162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90067</v>
      </c>
      <c r="F28" s="65">
        <f>+F29+F30</f>
        <v>16.672960655167181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11948</v>
      </c>
      <c r="F29" s="65">
        <f>E29/$E$24*100</f>
        <v>2.2117816060037243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78119</v>
      </c>
      <c r="F30" s="65">
        <f>E30/$E$24*100</f>
        <v>14.461179049163455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398780</v>
      </c>
      <c r="F31" s="65">
        <f>+F32+F33</f>
        <v>73.82108041866131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398780</v>
      </c>
      <c r="F33" s="65">
        <f>E33/$E$24*100</f>
        <v>73.82108041866131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1110</v>
      </c>
      <c r="F35" s="72">
        <f>E35/E24*100</f>
        <v>0.20548021281085824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48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7693885</v>
      </c>
      <c r="D43" s="87">
        <v>11410045</v>
      </c>
      <c r="E43" s="88">
        <v>8656981</v>
      </c>
      <c r="F43" s="88">
        <v>12856516</v>
      </c>
    </row>
    <row r="44" spans="1:6" ht="13.5" thickBot="1" x14ac:dyDescent="0.25">
      <c r="A44" s="89" t="s">
        <v>39</v>
      </c>
      <c r="B44" s="90">
        <v>2</v>
      </c>
      <c r="C44" s="91">
        <v>4010104</v>
      </c>
      <c r="D44" s="92">
        <v>2186519</v>
      </c>
      <c r="E44" s="93">
        <v>4307864</v>
      </c>
      <c r="F44" s="94">
        <v>2348128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H42" sqref="H42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16" t="s">
        <v>12</v>
      </c>
      <c r="B14" s="116"/>
      <c r="C14" s="15"/>
      <c r="D14" s="33"/>
      <c r="E14" s="24"/>
      <c r="F14" s="34"/>
    </row>
    <row r="15" spans="1:6" x14ac:dyDescent="0.2">
      <c r="A15" s="112"/>
      <c r="B15" s="112"/>
      <c r="C15" s="15"/>
      <c r="D15" s="33"/>
      <c r="E15" s="24"/>
      <c r="F15" s="34"/>
    </row>
    <row r="16" spans="1:6" x14ac:dyDescent="0.2">
      <c r="A16" s="36" t="s">
        <v>13</v>
      </c>
      <c r="B16" s="36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7"/>
      <c r="B19" s="33"/>
      <c r="C19" s="33"/>
      <c r="D19" s="33"/>
      <c r="E19" s="38"/>
      <c r="F19" s="15"/>
    </row>
    <row r="20" spans="1:6" ht="15.75" x14ac:dyDescent="0.2">
      <c r="A20" s="39" t="s">
        <v>14</v>
      </c>
      <c r="B20" s="40"/>
      <c r="C20" s="40"/>
      <c r="D20" s="41"/>
      <c r="E20" s="41"/>
      <c r="F20" s="41"/>
    </row>
    <row r="21" spans="1:6" ht="13.5" thickBot="1" x14ac:dyDescent="0.25">
      <c r="A21" s="42"/>
      <c r="B21" s="42"/>
      <c r="C21" s="42"/>
      <c r="D21" s="43"/>
      <c r="E21" s="43"/>
      <c r="F21" s="43"/>
    </row>
    <row r="22" spans="1:6" ht="38.25" x14ac:dyDescent="0.25">
      <c r="A22" s="44" t="s">
        <v>15</v>
      </c>
      <c r="B22" s="45"/>
      <c r="C22" s="46"/>
      <c r="D22" s="47" t="s">
        <v>16</v>
      </c>
      <c r="E22" s="48" t="s">
        <v>17</v>
      </c>
      <c r="F22" s="49" t="s">
        <v>18</v>
      </c>
    </row>
    <row r="23" spans="1:6" ht="13.5" thickBot="1" x14ac:dyDescent="0.25">
      <c r="A23" s="50"/>
      <c r="B23" s="51"/>
      <c r="C23" s="52"/>
      <c r="D23" s="53"/>
      <c r="E23" s="54" t="s">
        <v>19</v>
      </c>
      <c r="F23" s="55">
        <v>43373</v>
      </c>
    </row>
    <row r="24" spans="1:6" x14ac:dyDescent="0.2">
      <c r="A24" s="56" t="s">
        <v>20</v>
      </c>
      <c r="B24" s="57"/>
      <c r="C24" s="57"/>
      <c r="D24" s="58">
        <v>1</v>
      </c>
      <c r="E24" s="59">
        <f>E25+E31+E35+E28</f>
        <v>537059</v>
      </c>
      <c r="F24" s="60">
        <f>+F25+F28+F31+F35</f>
        <v>100.00000000000001</v>
      </c>
    </row>
    <row r="25" spans="1:6" x14ac:dyDescent="0.2">
      <c r="A25" s="61" t="s">
        <v>21</v>
      </c>
      <c r="B25" s="62"/>
      <c r="C25" s="62"/>
      <c r="D25" s="63">
        <v>3</v>
      </c>
      <c r="E25" s="64">
        <f>E26+E27</f>
        <v>51627</v>
      </c>
      <c r="F25" s="65">
        <f>+F26+F27</f>
        <v>9.6129103133920104</v>
      </c>
    </row>
    <row r="26" spans="1:6" x14ac:dyDescent="0.2">
      <c r="A26" s="66" t="s">
        <v>22</v>
      </c>
      <c r="B26" s="67"/>
      <c r="C26" s="67"/>
      <c r="D26" s="63">
        <v>4</v>
      </c>
      <c r="E26" s="64">
        <v>46627</v>
      </c>
      <c r="F26" s="65">
        <f>E26/$E$24*100</f>
        <v>8.6819139051761542</v>
      </c>
    </row>
    <row r="27" spans="1:6" x14ac:dyDescent="0.2">
      <c r="A27" s="66" t="s">
        <v>23</v>
      </c>
      <c r="B27" s="67"/>
      <c r="C27" s="67"/>
      <c r="D27" s="63">
        <v>5</v>
      </c>
      <c r="E27" s="64">
        <v>5000</v>
      </c>
      <c r="F27" s="65">
        <f>E27/$E$24*100</f>
        <v>0.93099640821585705</v>
      </c>
    </row>
    <row r="28" spans="1:6" x14ac:dyDescent="0.2">
      <c r="A28" s="61" t="s">
        <v>24</v>
      </c>
      <c r="B28" s="67"/>
      <c r="C28" s="67"/>
      <c r="D28" s="63">
        <v>9</v>
      </c>
      <c r="E28" s="64">
        <f>+E29+E30</f>
        <v>89772</v>
      </c>
      <c r="F28" s="65">
        <f>+F29+F30</f>
        <v>16.715481911670786</v>
      </c>
    </row>
    <row r="29" spans="1:6" x14ac:dyDescent="0.2">
      <c r="A29" s="66" t="s">
        <v>25</v>
      </c>
      <c r="B29" s="67"/>
      <c r="C29" s="67"/>
      <c r="D29" s="63">
        <v>10</v>
      </c>
      <c r="E29" s="64">
        <v>11986</v>
      </c>
      <c r="F29" s="65">
        <f>E29/$E$24*100</f>
        <v>2.2317845897750526</v>
      </c>
    </row>
    <row r="30" spans="1:6" x14ac:dyDescent="0.2">
      <c r="A30" s="66" t="s">
        <v>26</v>
      </c>
      <c r="B30" s="67"/>
      <c r="C30" s="67"/>
      <c r="D30" s="63">
        <v>11</v>
      </c>
      <c r="E30" s="64">
        <v>77786</v>
      </c>
      <c r="F30" s="65">
        <f>E30/$E$24*100</f>
        <v>14.483697321895733</v>
      </c>
    </row>
    <row r="31" spans="1:6" x14ac:dyDescent="0.2">
      <c r="A31" s="61" t="s">
        <v>27</v>
      </c>
      <c r="B31" s="67"/>
      <c r="C31" s="67"/>
      <c r="D31" s="63">
        <v>12</v>
      </c>
      <c r="E31" s="64">
        <f>E32+E33+E34</f>
        <v>393851</v>
      </c>
      <c r="F31" s="65">
        <f>+F32+F33</f>
        <v>73.334773274444714</v>
      </c>
    </row>
    <row r="32" spans="1:6" hidden="1" x14ac:dyDescent="0.2">
      <c r="A32" s="66" t="s">
        <v>28</v>
      </c>
      <c r="B32" s="67"/>
      <c r="C32" s="67"/>
      <c r="D32" s="63">
        <v>13</v>
      </c>
      <c r="E32" s="64">
        <v>0</v>
      </c>
      <c r="F32" s="65">
        <f>E32/$E$24*100</f>
        <v>0</v>
      </c>
    </row>
    <row r="33" spans="1:6" x14ac:dyDescent="0.2">
      <c r="A33" s="66" t="s">
        <v>29</v>
      </c>
      <c r="B33" s="67"/>
      <c r="C33" s="67"/>
      <c r="D33" s="63">
        <v>14</v>
      </c>
      <c r="E33" s="64">
        <v>393851</v>
      </c>
      <c r="F33" s="65">
        <f>E33/$E$24*100</f>
        <v>73.334773274444714</v>
      </c>
    </row>
    <row r="34" spans="1:6" hidden="1" x14ac:dyDescent="0.2">
      <c r="A34" s="66" t="s">
        <v>30</v>
      </c>
      <c r="B34" s="67"/>
      <c r="C34" s="67"/>
      <c r="D34" s="63">
        <v>15</v>
      </c>
      <c r="E34" s="64">
        <v>0</v>
      </c>
      <c r="F34" s="65">
        <f>E34/$E$24*100</f>
        <v>0</v>
      </c>
    </row>
    <row r="35" spans="1:6" ht="13.5" thickBot="1" x14ac:dyDescent="0.25">
      <c r="A35" s="68" t="s">
        <v>31</v>
      </c>
      <c r="B35" s="69"/>
      <c r="C35" s="69"/>
      <c r="D35" s="70">
        <v>24</v>
      </c>
      <c r="E35" s="71">
        <v>1809</v>
      </c>
      <c r="F35" s="72">
        <f>E35/E24*100</f>
        <v>0.33683450049249708</v>
      </c>
    </row>
    <row r="36" spans="1:6" x14ac:dyDescent="0.2">
      <c r="A36" s="73"/>
      <c r="B36" s="74"/>
      <c r="C36" s="74"/>
      <c r="D36" s="75"/>
      <c r="E36" s="76"/>
      <c r="F36" s="77"/>
    </row>
    <row r="37" spans="1:6" x14ac:dyDescent="0.2">
      <c r="A37" s="73"/>
      <c r="B37" s="74"/>
      <c r="C37" s="74"/>
      <c r="D37" s="75"/>
      <c r="E37" s="76"/>
      <c r="F37" s="77"/>
    </row>
    <row r="38" spans="1:6" ht="15.75" x14ac:dyDescent="0.2">
      <c r="A38" s="78" t="s">
        <v>32</v>
      </c>
      <c r="B38" s="79"/>
      <c r="C38" s="79"/>
      <c r="D38" s="79"/>
      <c r="E38" s="79"/>
      <c r="F38" s="79"/>
    </row>
    <row r="39" spans="1:6" ht="13.5" thickBot="1" x14ac:dyDescent="0.25">
      <c r="A39" s="80"/>
      <c r="B39" s="81"/>
      <c r="C39" s="81"/>
      <c r="D39" s="81"/>
      <c r="E39" s="81"/>
      <c r="F39" s="81"/>
    </row>
    <row r="40" spans="1:6" x14ac:dyDescent="0.2">
      <c r="A40" s="117" t="s">
        <v>33</v>
      </c>
      <c r="B40" s="120" t="s">
        <v>16</v>
      </c>
      <c r="C40" s="123" t="s">
        <v>34</v>
      </c>
      <c r="D40" s="124"/>
      <c r="E40" s="123" t="s">
        <v>35</v>
      </c>
      <c r="F40" s="124"/>
    </row>
    <row r="41" spans="1:6" x14ac:dyDescent="0.2">
      <c r="A41" s="118"/>
      <c r="B41" s="121"/>
      <c r="C41" s="82" t="s">
        <v>36</v>
      </c>
      <c r="D41" s="83" t="s">
        <v>37</v>
      </c>
      <c r="E41" s="82" t="s">
        <v>36</v>
      </c>
      <c r="F41" s="83" t="s">
        <v>37</v>
      </c>
    </row>
    <row r="42" spans="1:6" ht="13.5" thickBot="1" x14ac:dyDescent="0.25">
      <c r="A42" s="119"/>
      <c r="B42" s="122"/>
      <c r="C42" s="125" t="s">
        <v>49</v>
      </c>
      <c r="D42" s="125"/>
      <c r="E42" s="125"/>
      <c r="F42" s="126"/>
    </row>
    <row r="43" spans="1:6" x14ac:dyDescent="0.2">
      <c r="A43" s="84" t="s">
        <v>38</v>
      </c>
      <c r="B43" s="85">
        <v>1</v>
      </c>
      <c r="C43" s="86">
        <v>3967374</v>
      </c>
      <c r="D43" s="87">
        <v>2173263</v>
      </c>
      <c r="E43" s="88">
        <v>4469136</v>
      </c>
      <c r="F43" s="88">
        <v>2444155</v>
      </c>
    </row>
    <row r="44" spans="1:6" ht="13.5" thickBot="1" x14ac:dyDescent="0.25">
      <c r="A44" s="89" t="s">
        <v>39</v>
      </c>
      <c r="B44" s="90">
        <v>2</v>
      </c>
      <c r="C44" s="91">
        <v>995023</v>
      </c>
      <c r="D44" s="92">
        <v>1081393</v>
      </c>
      <c r="E44" s="93">
        <v>1069197</v>
      </c>
      <c r="F44" s="94">
        <v>1163693</v>
      </c>
    </row>
    <row r="45" spans="1:6" x14ac:dyDescent="0.2">
      <c r="A45" s="73"/>
      <c r="B45" s="95"/>
      <c r="C45" s="96"/>
      <c r="D45" s="97"/>
      <c r="E45" s="98"/>
      <c r="F45" s="99"/>
    </row>
    <row r="46" spans="1:6" x14ac:dyDescent="0.2">
      <c r="A46" s="73"/>
      <c r="B46" s="95"/>
      <c r="C46" s="96"/>
      <c r="D46" s="97"/>
      <c r="E46" s="98"/>
      <c r="F46" s="99"/>
    </row>
    <row r="47" spans="1:6" ht="51" x14ac:dyDescent="0.25">
      <c r="A47" s="100" t="s">
        <v>40</v>
      </c>
      <c r="B47" s="101"/>
      <c r="C47" s="101"/>
      <c r="D47" s="102"/>
      <c r="E47" s="102"/>
      <c r="F47" s="103"/>
    </row>
    <row r="50" spans="2:3" x14ac:dyDescent="0.2">
      <c r="B50" s="104"/>
      <c r="C50" s="104"/>
    </row>
    <row r="52" spans="2:3" x14ac:dyDescent="0.2">
      <c r="B52" s="104"/>
      <c r="C52" s="104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2018</vt:lpstr>
      <vt:lpstr>únor 2018</vt:lpstr>
      <vt:lpstr>březen 2018</vt:lpstr>
      <vt:lpstr>duben 2018</vt:lpstr>
      <vt:lpstr>květen 2018</vt:lpstr>
      <vt:lpstr>červen 2018</vt:lpstr>
      <vt:lpstr>červenec 2018</vt:lpstr>
      <vt:lpstr>srpen 2018</vt:lpstr>
      <vt:lpstr>září 2018</vt:lpstr>
      <vt:lpstr>říjen 2018</vt:lpstr>
      <vt:lpstr>listopad 2018</vt:lpstr>
      <vt:lpstr>prosinec 2018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2019-01-08T10:18:23Z</dcterms:modified>
</cp:coreProperties>
</file>