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210" windowWidth="22995" windowHeight="9465" tabRatio="890" firstSheet="1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A47" i="15" l="1"/>
  <c r="E27" i="15"/>
  <c r="E24" i="15"/>
  <c r="E21" i="15"/>
  <c r="F23" i="15" s="1"/>
  <c r="E20" i="15" l="1"/>
  <c r="F31" i="15" s="1"/>
  <c r="A47" i="14"/>
  <c r="E27" i="14"/>
  <c r="E24" i="14"/>
  <c r="E21" i="14"/>
  <c r="F26" i="15" l="1"/>
  <c r="F28" i="15"/>
  <c r="F32" i="15"/>
  <c r="F22" i="15"/>
  <c r="F29" i="15"/>
  <c r="F21" i="15"/>
  <c r="F30" i="15"/>
  <c r="F25" i="15"/>
  <c r="F24" i="15"/>
  <c r="F27" i="15"/>
  <c r="F23" i="14"/>
  <c r="E20" i="14"/>
  <c r="F25" i="14"/>
  <c r="F30" i="14"/>
  <c r="A47" i="13"/>
  <c r="E27" i="13"/>
  <c r="E24" i="13"/>
  <c r="E21" i="13"/>
  <c r="F20" i="15" l="1"/>
  <c r="F32" i="14"/>
  <c r="F31" i="14"/>
  <c r="F27" i="14"/>
  <c r="F26" i="14"/>
  <c r="F29" i="14"/>
  <c r="F24" i="14"/>
  <c r="F21" i="14"/>
  <c r="F28" i="14"/>
  <c r="F22" i="14"/>
  <c r="F23" i="13"/>
  <c r="E20" i="13"/>
  <c r="F25" i="13" s="1"/>
  <c r="A47" i="12"/>
  <c r="E27" i="12"/>
  <c r="E24" i="12"/>
  <c r="E21" i="12"/>
  <c r="F30" i="13" l="1"/>
  <c r="F20" i="14"/>
  <c r="F32" i="13"/>
  <c r="F31" i="13"/>
  <c r="F27" i="13"/>
  <c r="F26" i="13"/>
  <c r="F29" i="13"/>
  <c r="F24" i="13"/>
  <c r="F21" i="13"/>
  <c r="F28" i="13"/>
  <c r="F22" i="13"/>
  <c r="F23" i="12"/>
  <c r="E20" i="12"/>
  <c r="F22" i="12" s="1"/>
  <c r="F28" i="12"/>
  <c r="A47" i="11"/>
  <c r="E27" i="11"/>
  <c r="E24" i="11"/>
  <c r="E21" i="11"/>
  <c r="F23" i="11" s="1"/>
  <c r="F20" i="13" l="1"/>
  <c r="F32" i="12"/>
  <c r="F31" i="12"/>
  <c r="F27" i="12"/>
  <c r="F26" i="12"/>
  <c r="F29" i="12"/>
  <c r="F24" i="12"/>
  <c r="F21" i="12"/>
  <c r="F30" i="12"/>
  <c r="F25" i="12"/>
  <c r="E20" i="11"/>
  <c r="F22" i="11" s="1"/>
  <c r="E27" i="10"/>
  <c r="A47" i="10"/>
  <c r="E24" i="10"/>
  <c r="E21" i="10"/>
  <c r="F20" i="12" l="1"/>
  <c r="F28" i="11"/>
  <c r="F32" i="11"/>
  <c r="F29" i="11"/>
  <c r="F24" i="11"/>
  <c r="F31" i="11"/>
  <c r="F27" i="11"/>
  <c r="F26" i="11"/>
  <c r="F30" i="11"/>
  <c r="F25" i="11"/>
  <c r="F21" i="11"/>
  <c r="F23" i="10"/>
  <c r="E20" i="10"/>
  <c r="F21" i="10" s="1"/>
  <c r="A47" i="9"/>
  <c r="E27" i="9"/>
  <c r="E24" i="9"/>
  <c r="E21" i="9"/>
  <c r="F23" i="9" s="1"/>
  <c r="F20" i="11" l="1"/>
  <c r="F30" i="10"/>
  <c r="F25" i="10"/>
  <c r="F32" i="10"/>
  <c r="F31" i="10"/>
  <c r="F27" i="10"/>
  <c r="F26" i="10"/>
  <c r="F29" i="10"/>
  <c r="F24" i="10"/>
  <c r="F28" i="10"/>
  <c r="F22" i="10"/>
  <c r="E20" i="9"/>
  <c r="F22" i="9" s="1"/>
  <c r="E27" i="8"/>
  <c r="F20" i="10" l="1"/>
  <c r="F28" i="9"/>
  <c r="F32" i="9"/>
  <c r="F29" i="9"/>
  <c r="F24" i="9"/>
  <c r="F31" i="9"/>
  <c r="F27" i="9"/>
  <c r="F26" i="9"/>
  <c r="F30" i="9"/>
  <c r="F25" i="9"/>
  <c r="F21" i="9"/>
  <c r="A47" i="8"/>
  <c r="E24" i="8"/>
  <c r="E21" i="8"/>
  <c r="F20" i="9" l="1"/>
  <c r="F23" i="8"/>
  <c r="E20" i="8"/>
  <c r="F25" i="8" s="1"/>
  <c r="A47" i="7"/>
  <c r="E27" i="7"/>
  <c r="E24" i="7"/>
  <c r="E21" i="7"/>
  <c r="F30" i="8" l="1"/>
  <c r="F32" i="8"/>
  <c r="F31" i="8"/>
  <c r="F27" i="8"/>
  <c r="F26" i="8"/>
  <c r="F29" i="8"/>
  <c r="F24" i="8"/>
  <c r="F21" i="8"/>
  <c r="F28" i="8"/>
  <c r="F22" i="8"/>
  <c r="F23" i="7"/>
  <c r="E20" i="7"/>
  <c r="F22" i="7" s="1"/>
  <c r="F28" i="7"/>
  <c r="A47" i="6"/>
  <c r="E27" i="6"/>
  <c r="E24" i="6"/>
  <c r="E21" i="6"/>
  <c r="F20" i="8" l="1"/>
  <c r="F32" i="7"/>
  <c r="F31" i="7"/>
  <c r="F27" i="7"/>
  <c r="F26" i="7"/>
  <c r="F29" i="7"/>
  <c r="F24" i="7"/>
  <c r="F21" i="7"/>
  <c r="F20" i="7" s="1"/>
  <c r="F30" i="7"/>
  <c r="F25" i="7"/>
  <c r="F23" i="6"/>
  <c r="E20" i="6"/>
  <c r="F25" i="6" s="1"/>
  <c r="A47" i="5"/>
  <c r="E27" i="5"/>
  <c r="E24" i="5"/>
  <c r="E21" i="5"/>
  <c r="F30" i="6" l="1"/>
  <c r="F32" i="6"/>
  <c r="F31" i="6"/>
  <c r="F27" i="6"/>
  <c r="F26" i="6"/>
  <c r="F29" i="6"/>
  <c r="F24" i="6"/>
  <c r="F21" i="6"/>
  <c r="F28" i="6"/>
  <c r="F22" i="6"/>
  <c r="F23" i="5"/>
  <c r="E20" i="5"/>
  <c r="F25" i="5"/>
  <c r="F30" i="5"/>
  <c r="A47" i="4"/>
  <c r="E27" i="4"/>
  <c r="E24" i="4"/>
  <c r="E21" i="4"/>
  <c r="F23" i="4" s="1"/>
  <c r="F20" i="6" l="1"/>
  <c r="F32" i="5"/>
  <c r="F31" i="5"/>
  <c r="F27" i="5"/>
  <c r="F26" i="5"/>
  <c r="F29" i="5"/>
  <c r="F24" i="5"/>
  <c r="F21" i="5"/>
  <c r="F28" i="5"/>
  <c r="F22" i="5"/>
  <c r="E20" i="4"/>
  <c r="F20" i="5" l="1"/>
  <c r="F31" i="4"/>
  <c r="F29" i="4"/>
  <c r="F26" i="4"/>
  <c r="F30" i="4"/>
  <c r="F28" i="4"/>
  <c r="F25" i="4"/>
  <c r="F22" i="4"/>
  <c r="F32" i="4"/>
  <c r="F24" i="4"/>
  <c r="F21" i="4"/>
  <c r="F27" i="4"/>
  <c r="F20" i="4" l="1"/>
</calcChain>
</file>

<file path=xl/sharedStrings.xml><?xml version="1.0" encoding="utf-8"?>
<sst xmlns="http://schemas.openxmlformats.org/spreadsheetml/2006/main" count="600" uniqueCount="55">
  <si>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</si>
  <si>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</si>
  <si>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</si>
  <si>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dluhopisových trendů</t>
  </si>
  <si>
    <t>ISIN</t>
  </si>
  <si>
    <t>CZ0008474376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</si>
  <si>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</si>
  <si>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</si>
  <si>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</si>
  <si>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</si>
  <si>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</si>
  <si>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</si>
  <si>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</si>
  <si>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</si>
  <si>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</si>
  <si>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</si>
  <si>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</si>
  <si>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</si>
  <si>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</si>
  <si>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</si>
  <si>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</si>
  <si>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</si>
  <si>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</si>
  <si>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</si>
  <si>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</si>
  <si>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</si>
  <si>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</si>
  <si>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</si>
  <si>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</si>
  <si>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</si>
  <si>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</si>
  <si>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</si>
  <si>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</si>
  <si>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</si>
  <si>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</si>
  <si>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</si>
  <si>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</si>
  <si>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</si>
  <si>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</si>
  <si>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</si>
  <si>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</si>
  <si>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</si>
  <si>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</si>
  <si>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</si>
  <si>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</si>
  <si>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 - 31.3.2018</t>
  </si>
  <si>
    <t>za období 1.4. - 30.4.2018</t>
  </si>
  <si>
    <t>za období 1.5. - 31.5.2018</t>
  </si>
  <si>
    <t>za období 1.6. - 30.6.2018</t>
  </si>
  <si>
    <t>za období 1.7. - 31.7.2018</t>
  </si>
  <si>
    <t>za období 1.8. - 31.8.2018</t>
  </si>
  <si>
    <t>za období 1.9. - 30.9.2018</t>
  </si>
  <si>
    <t>za období 1.10. - 31.10.2018</t>
  </si>
  <si>
    <t>za období 1.11. - 30.11.2018</t>
  </si>
  <si>
    <t>za období 1.12. - 31.12.2018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</si>
</sst>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vertical="center" wrapText="1"/>
    </xf>
    <xf numFmtId="0" fontId="1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17" xfId="1" applyFont="1" applyFill="1" applyBorder="1" applyAlignment="1">
      <alignment horizontal="left" vertical="center" indent="1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476250</xdr:colOff>
      <xdr:row>1</xdr:row>
      <xdr:rowOff>200025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95450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F44" sqref="F44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30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32"/>
      <c r="F13" s="32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43131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1144258</v>
      </c>
      <c r="F20" s="59">
        <f>+F21+F24+F32+F27</f>
        <v>99.999999999999986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165326</v>
      </c>
      <c r="F21" s="64">
        <f>E21/E20*100</f>
        <v>14.448314977915819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165326</v>
      </c>
      <c r="F22" s="64">
        <f>E22/E20*100</f>
        <v>14.448314977915819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922563</v>
      </c>
      <c r="F24" s="64">
        <f>E24/E20*100</f>
        <v>80.625435871979917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505884</v>
      </c>
      <c r="F25" s="64">
        <f>E25/$E$20*100</f>
        <v>44.210658784994294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416679</v>
      </c>
      <c r="F26" s="64">
        <f>E26/$E$20*100</f>
        <v>36.41477708698563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51365</v>
      </c>
      <c r="F27" s="64">
        <f t="shared" ref="F27:F31" si="0">E27/$E$20*100</f>
        <v>4.4889351876936843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51365</v>
      </c>
      <c r="F29" s="64">
        <f t="shared" si="0"/>
        <v>4.4889351876936843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5004</v>
      </c>
      <c r="F32" s="76">
        <f>E32/$E$20*100</f>
        <v>0.43731396241057524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43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15443500</v>
      </c>
      <c r="D40" s="93">
        <v>22239360</v>
      </c>
      <c r="E40" s="92">
        <v>15391359.710000001</v>
      </c>
      <c r="F40" s="94">
        <v>22177171.210000001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43131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1143391149.3800001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22" sqref="H2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1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20"/>
      <c r="F13" s="120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43404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1024895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174760</v>
      </c>
      <c r="F21" s="64">
        <f>E21/E20*100</f>
        <v>17.051502836875972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174760</v>
      </c>
      <c r="F22" s="64">
        <f>E22/E20*100</f>
        <v>17.051502836875972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797644</v>
      </c>
      <c r="F24" s="64">
        <f>E24/E20*100</f>
        <v>77.826899340908099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384027</v>
      </c>
      <c r="F25" s="64">
        <f>E25/$E$20*100</f>
        <v>37.469887159172401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413617</v>
      </c>
      <c r="F26" s="64">
        <f>E26/$E$20*100</f>
        <v>40.357012181735691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51878</v>
      </c>
      <c r="F27" s="64">
        <f t="shared" ref="F27:F31" si="0">E27/$E$20*100</f>
        <v>5.0617868171861504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51878</v>
      </c>
      <c r="F29" s="64">
        <f t="shared" si="0"/>
        <v>5.0617868171861504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613</v>
      </c>
      <c r="F32" s="76">
        <f>E32/$E$20*100</f>
        <v>5.9811005029783537E-2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52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6235311</v>
      </c>
      <c r="D40" s="93">
        <v>19688850</v>
      </c>
      <c r="E40" s="92">
        <v>6133163</v>
      </c>
      <c r="F40" s="94">
        <v>19367513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43404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1022048158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K21" sqref="K21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3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22"/>
      <c r="F13" s="122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43434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1068106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127496</v>
      </c>
      <c r="F21" s="64">
        <f>E21/E20*100</f>
        <v>11.936642992362181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127496</v>
      </c>
      <c r="F22" s="64">
        <f>E22/E20*100</f>
        <v>11.936642992362181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888000</v>
      </c>
      <c r="F24" s="64">
        <f>E24/E20*100</f>
        <v>83.137815909656908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475361</v>
      </c>
      <c r="F25" s="64">
        <f>E25/$E$20*100</f>
        <v>44.50503976197119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412639</v>
      </c>
      <c r="F26" s="64">
        <f>E26/$E$20*100</f>
        <v>38.632776147685718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51843</v>
      </c>
      <c r="F27" s="64">
        <f t="shared" ref="F27:F31" si="0">E27/$E$20*100</f>
        <v>4.8537317457256117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51843</v>
      </c>
      <c r="F29" s="64">
        <f t="shared" si="0"/>
        <v>4.8537317457256117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767</v>
      </c>
      <c r="F32" s="76">
        <f>E32/$E$20*100</f>
        <v>7.180935225530051E-2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53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72990861</v>
      </c>
      <c r="D40" s="93">
        <v>29564681</v>
      </c>
      <c r="E40" s="92">
        <v>71850019</v>
      </c>
      <c r="F40" s="94">
        <v>29086419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43434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1065268203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workbookViewId="0">
      <selection activeCell="G20" sqref="G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25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24"/>
      <c r="F13" s="124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43465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1053746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59018</v>
      </c>
      <c r="F21" s="64">
        <f>E21/E20*100</f>
        <v>5.6007804537336323</v>
      </c>
    </row>
    <row r="22" spans="1:6" x14ac:dyDescent="0.2">
      <c r="A22" s="65" t="s">
        <v>22</v>
      </c>
      <c r="B22" s="66"/>
      <c r="C22" s="66"/>
      <c r="D22" s="62">
        <v>4</v>
      </c>
      <c r="E22" s="63">
        <v>59018</v>
      </c>
      <c r="F22" s="64">
        <f>E22/E20*100</f>
        <v>5.6007804537336323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939381</v>
      </c>
      <c r="F24" s="64">
        <f>E24/E20*100</f>
        <v>89.146815266677166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475534</v>
      </c>
      <c r="F25" s="64">
        <f>E25/$E$20*100</f>
        <v>45.127953036120658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463847</v>
      </c>
      <c r="F26" s="64">
        <f>E26/$E$20*100</f>
        <v>44.018862230556508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51449</v>
      </c>
      <c r="F27" s="64">
        <f t="shared" ref="F27:F31" si="0">E27/$E$20*100</f>
        <v>4.8824859121647908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51449</v>
      </c>
      <c r="F29" s="64">
        <f t="shared" si="0"/>
        <v>4.8824859121647908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3898</v>
      </c>
      <c r="F32" s="76">
        <f>E32/$E$20*100</f>
        <v>0.36991836742440776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54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4286103</v>
      </c>
      <c r="D40" s="93">
        <v>17724899</v>
      </c>
      <c r="E40" s="92">
        <v>4216371</v>
      </c>
      <c r="F40" s="94">
        <v>17436841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43465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1052863646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E47" sqref="E4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5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04"/>
      <c r="F13" s="104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43159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1140644</v>
      </c>
      <c r="F20" s="59">
        <f>+F21+F24+F32+F27</f>
        <v>99.999999999999986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174332</v>
      </c>
      <c r="F21" s="64">
        <f>E21/E20*100</f>
        <v>15.28364678199333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174332</v>
      </c>
      <c r="F22" s="64">
        <f>E22/E20*100</f>
        <v>15.28364678199333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910518</v>
      </c>
      <c r="F24" s="64">
        <f>E24/E20*100</f>
        <v>79.824905930334083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480901</v>
      </c>
      <c r="F25" s="64">
        <f>E25/$E$20*100</f>
        <v>42.160481271983194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429617</v>
      </c>
      <c r="F26" s="64">
        <f>E26/$E$20*100</f>
        <v>37.664424658350896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51773</v>
      </c>
      <c r="F27" s="64">
        <f t="shared" ref="F27:F31" si="0">E27/$E$20*100</f>
        <v>4.5389271323918772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51773</v>
      </c>
      <c r="F29" s="64">
        <f t="shared" si="0"/>
        <v>4.5389271323918772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4021</v>
      </c>
      <c r="F32" s="76">
        <f>E32/$E$20*100</f>
        <v>0.35252015528070108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44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28405808</v>
      </c>
      <c r="D40" s="93">
        <v>31188029</v>
      </c>
      <c r="E40" s="92">
        <v>28249625.600000001</v>
      </c>
      <c r="F40" s="94">
        <v>31025208.640000001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43159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1139619099.1900001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15" sqref="H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7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06"/>
      <c r="F13" s="106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43190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1140404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173087</v>
      </c>
      <c r="F21" s="64">
        <f>E21/E20*100</f>
        <v>15.177691414621485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173087</v>
      </c>
      <c r="F22" s="64">
        <f>E22/E20*100</f>
        <v>15.177691414621485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909054</v>
      </c>
      <c r="F24" s="64">
        <f>E24/E20*100</f>
        <v>79.713329662119733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480496</v>
      </c>
      <c r="F25" s="64">
        <f>E25/$E$20*100</f>
        <v>42.133840288178575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428558</v>
      </c>
      <c r="F26" s="64">
        <f>E26/$E$20*100</f>
        <v>37.579489373941165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52129</v>
      </c>
      <c r="F27" s="64">
        <f t="shared" ref="F27:F31" si="0">E27/$E$20*100</f>
        <v>4.5710993647865141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52129</v>
      </c>
      <c r="F29" s="64">
        <f t="shared" si="0"/>
        <v>4.5710993647865141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6134</v>
      </c>
      <c r="F32" s="76">
        <f>E32/$E$20*100</f>
        <v>0.53787955847226065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45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26288699</v>
      </c>
      <c r="D40" s="93">
        <v>26477024</v>
      </c>
      <c r="E40" s="92">
        <v>26129463.039999999</v>
      </c>
      <c r="F40" s="94">
        <v>26315758.879999999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43188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1139377315.55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32" sqref="H32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09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08"/>
      <c r="F13" s="108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43220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1132077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164838</v>
      </c>
      <c r="F21" s="64">
        <f>E21/E20*100</f>
        <v>14.560670343095037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164838</v>
      </c>
      <c r="F22" s="64">
        <f>E22/E20*100</f>
        <v>14.560670343095037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912211</v>
      </c>
      <c r="F24" s="64">
        <f>E24/E20*100</f>
        <v>80.578529552318429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482764</v>
      </c>
      <c r="F25" s="64">
        <f>E25/$E$20*100</f>
        <v>42.644095763804053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429447</v>
      </c>
      <c r="F26" s="64">
        <f>E26/$E$20*100</f>
        <v>37.93443378851439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52466</v>
      </c>
      <c r="F27" s="64">
        <f t="shared" ref="F27:F31" si="0">E27/$E$20*100</f>
        <v>4.6344904101046129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52466</v>
      </c>
      <c r="F29" s="64">
        <f t="shared" si="0"/>
        <v>4.6344904101046129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2562</v>
      </c>
      <c r="F32" s="76">
        <f>E32/$E$20*100</f>
        <v>0.22630969448191243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46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18203870</v>
      </c>
      <c r="D40" s="93">
        <v>26691063</v>
      </c>
      <c r="E40" s="92">
        <v>18097241.199999999</v>
      </c>
      <c r="F40" s="94">
        <v>26534249.77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43220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1131109651.5699999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J18" sqref="J18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1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10"/>
      <c r="F13" s="110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43251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1119449</v>
      </c>
      <c r="F20" s="59">
        <f>+F21+F24+F32+F27</f>
        <v>99.999999999999986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156621</v>
      </c>
      <c r="F21" s="64">
        <f>E21/E20*100</f>
        <v>13.990900880701131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156621</v>
      </c>
      <c r="F22" s="64">
        <f>E22/E20*100</f>
        <v>13.990900880701131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910265</v>
      </c>
      <c r="F24" s="64">
        <f>E24/E20*100</f>
        <v>81.313664132979696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479918</v>
      </c>
      <c r="F25" s="64">
        <f>E25/$E$20*100</f>
        <v>42.870912386361503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430347</v>
      </c>
      <c r="F26" s="64">
        <f>E26/$E$20*100</f>
        <v>38.442751746618207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51733</v>
      </c>
      <c r="F27" s="64">
        <f t="shared" ref="F27:F31" si="0">E27/$E$20*100</f>
        <v>4.6212913674495217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51733</v>
      </c>
      <c r="F29" s="64">
        <f t="shared" si="0"/>
        <v>4.6212913674495217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830</v>
      </c>
      <c r="F32" s="76">
        <f>E32/$E$20*100</f>
        <v>7.4143618869640326E-2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47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12130107</v>
      </c>
      <c r="D40" s="93">
        <v>21338939</v>
      </c>
      <c r="E40" s="92">
        <v>12028564.33</v>
      </c>
      <c r="F40" s="94">
        <v>21167863.760000002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43251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1116786250.53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I25" sqref="I2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3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12"/>
      <c r="F13" s="112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43281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1104578</v>
      </c>
      <c r="F20" s="59">
        <f>+F21+F24+F32+F27</f>
        <v>100.00000000000001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157014</v>
      </c>
      <c r="F21" s="64">
        <f>E21/E20*100</f>
        <v>14.214840418693836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157014</v>
      </c>
      <c r="F22" s="64">
        <f>E22/E20*100</f>
        <v>14.214840418693836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892791</v>
      </c>
      <c r="F24" s="64">
        <f>E24/E20*100</f>
        <v>80.826433262295652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476790</v>
      </c>
      <c r="F25" s="64">
        <f>E25/$E$20*100</f>
        <v>43.164900984810487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416001</v>
      </c>
      <c r="F26" s="64">
        <f>E26/$E$20*100</f>
        <v>37.661532277485158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52839</v>
      </c>
      <c r="F27" s="64">
        <f t="shared" ref="F27:F31" si="0">E27/$E$20*100</f>
        <v>4.7836368278202173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52839</v>
      </c>
      <c r="F29" s="64">
        <f t="shared" si="0"/>
        <v>4.7836368278202173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1934</v>
      </c>
      <c r="F32" s="76">
        <f>E32/$E$20*100</f>
        <v>0.17508949119030073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48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13722714</v>
      </c>
      <c r="D40" s="93">
        <v>27631500</v>
      </c>
      <c r="E40" s="92">
        <v>13558636</v>
      </c>
      <c r="F40" s="94">
        <v>27313027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43280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1099393544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I15" sqref="I15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5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14"/>
      <c r="F13" s="114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43312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1087085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142835</v>
      </c>
      <c r="F21" s="64">
        <f>E21/E20*100</f>
        <v>13.13926693864785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142835</v>
      </c>
      <c r="F22" s="64">
        <f>E22/E20*100</f>
        <v>13.13926693864785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889412</v>
      </c>
      <c r="F24" s="64">
        <f>E24/E20*100</f>
        <v>81.816233321221432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476711</v>
      </c>
      <c r="F25" s="64">
        <f>E25/$E$20*100</f>
        <v>43.852228666571612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412701</v>
      </c>
      <c r="F26" s="64">
        <f>E26/$E$20*100</f>
        <v>37.96400465464982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51924</v>
      </c>
      <c r="F27" s="64">
        <f t="shared" ref="F27:F31" si="0">E27/$E$20*100</f>
        <v>4.7764434243872378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51924</v>
      </c>
      <c r="F29" s="64">
        <f t="shared" si="0"/>
        <v>4.7764434243872378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2914</v>
      </c>
      <c r="F32" s="76">
        <f>E32/$E$20*100</f>
        <v>0.2680563157434791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49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6280794</v>
      </c>
      <c r="D40" s="93">
        <v>19156214</v>
      </c>
      <c r="E40" s="92">
        <v>6199623</v>
      </c>
      <c r="F40" s="94">
        <v>18910096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43312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1086150590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K20" sqref="K20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7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16"/>
      <c r="F13" s="116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43343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1060420</v>
      </c>
      <c r="F20" s="59">
        <f>+F21+F24+F32+F27</f>
        <v>100.00000000000001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135955</v>
      </c>
      <c r="F21" s="64">
        <f>E21/E20*100</f>
        <v>12.820863431470549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135955</v>
      </c>
      <c r="F22" s="64">
        <f>E22/E20*100</f>
        <v>12.820863431470549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868644</v>
      </c>
      <c r="F24" s="64">
        <f>E24/E20*100</f>
        <v>81.915090247260522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455350</v>
      </c>
      <c r="F25" s="64">
        <f>E25/$E$20*100</f>
        <v>42.940532996359934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413294</v>
      </c>
      <c r="F26" s="64">
        <f>E26/$E$20*100</f>
        <v>38.974557250900588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51870</v>
      </c>
      <c r="F27" s="64">
        <f t="shared" ref="F27:F31" si="0">E27/$E$20*100</f>
        <v>4.8914581015069496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51870</v>
      </c>
      <c r="F29" s="64">
        <f t="shared" si="0"/>
        <v>4.8914581015069496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3951</v>
      </c>
      <c r="F32" s="76">
        <f>E32/$E$20*100</f>
        <v>0.37258821976198109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50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11476789</v>
      </c>
      <c r="D40" s="93">
        <v>38481969</v>
      </c>
      <c r="E40" s="92">
        <v>11307370</v>
      </c>
      <c r="F40" s="94">
        <v>37922225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43343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1058728278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workbookViewId="0">
      <selection activeCell="H37" sqref="H37"/>
    </sheetView>
  </sheetViews>
  <sheetFormatPr defaultRowHeight="12.75" x14ac:dyDescent="0.2"/>
  <cols>
    <col min="1" max="2" width="18.28515625" style="2" customWidth="1"/>
    <col min="3" max="6" width="15.7109375" style="2" customWidth="1"/>
    <col min="7" max="7" width="16.5703125" style="2" customWidth="1"/>
    <col min="8" max="8" width="12.85546875" style="2" customWidth="1"/>
    <col min="9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15"/>
      <c r="D10" s="26"/>
      <c r="E10" s="27" t="s">
        <v>10</v>
      </c>
      <c r="F10" s="28" t="s">
        <v>11</v>
      </c>
    </row>
    <row r="11" spans="1:6" x14ac:dyDescent="0.2">
      <c r="A11" s="29"/>
      <c r="B11" s="29"/>
      <c r="C11" s="15"/>
      <c r="D11" s="15"/>
      <c r="E11" s="23"/>
      <c r="F11" s="24"/>
    </row>
    <row r="12" spans="1:6" ht="12.75" customHeight="1" x14ac:dyDescent="0.2">
      <c r="A12" s="8" t="s">
        <v>12</v>
      </c>
      <c r="B12" s="28" t="s">
        <v>13</v>
      </c>
      <c r="C12" s="119"/>
      <c r="D12" s="15"/>
      <c r="E12" s="134"/>
      <c r="F12" s="134"/>
    </row>
    <row r="13" spans="1:6" ht="10.5" customHeight="1" x14ac:dyDescent="0.2">
      <c r="A13" s="135"/>
      <c r="B13" s="135"/>
      <c r="C13" s="31"/>
      <c r="D13" s="15"/>
      <c r="E13" s="118"/>
      <c r="F13" s="118"/>
    </row>
    <row r="14" spans="1:6" ht="12.75" customHeight="1" x14ac:dyDescent="0.2">
      <c r="A14" s="135"/>
      <c r="B14" s="135"/>
      <c r="C14" s="33"/>
      <c r="D14" s="15"/>
      <c r="E14" s="34"/>
      <c r="F14" s="34"/>
    </row>
    <row r="15" spans="1:6" x14ac:dyDescent="0.2">
      <c r="A15" s="35"/>
      <c r="B15" s="36"/>
      <c r="C15" s="36"/>
      <c r="D15" s="36"/>
      <c r="E15" s="37"/>
      <c r="F15" s="15"/>
    </row>
    <row r="16" spans="1:6" ht="15.75" x14ac:dyDescent="0.2">
      <c r="A16" s="38" t="s">
        <v>14</v>
      </c>
      <c r="B16" s="39"/>
      <c r="C16" s="39"/>
      <c r="D16" s="40"/>
      <c r="E16" s="40"/>
      <c r="F16" s="40"/>
    </row>
    <row r="17" spans="1:6" ht="13.5" thickBot="1" x14ac:dyDescent="0.25">
      <c r="A17" s="41"/>
      <c r="B17" s="41"/>
      <c r="C17" s="41"/>
      <c r="D17" s="42"/>
      <c r="E17" s="42"/>
      <c r="F17" s="42"/>
    </row>
    <row r="18" spans="1:6" ht="38.25" x14ac:dyDescent="0.25">
      <c r="A18" s="43" t="s">
        <v>15</v>
      </c>
      <c r="B18" s="44"/>
      <c r="C18" s="45"/>
      <c r="D18" s="46" t="s">
        <v>16</v>
      </c>
      <c r="E18" s="47" t="s">
        <v>17</v>
      </c>
      <c r="F18" s="48" t="s">
        <v>18</v>
      </c>
    </row>
    <row r="19" spans="1:6" ht="13.5" thickBot="1" x14ac:dyDescent="0.25">
      <c r="A19" s="49"/>
      <c r="B19" s="50"/>
      <c r="C19" s="51"/>
      <c r="D19" s="52"/>
      <c r="E19" s="53" t="s">
        <v>19</v>
      </c>
      <c r="F19" s="54">
        <v>43373</v>
      </c>
    </row>
    <row r="20" spans="1:6" x14ac:dyDescent="0.2">
      <c r="A20" s="55" t="s">
        <v>20</v>
      </c>
      <c r="B20" s="56"/>
      <c r="C20" s="56"/>
      <c r="D20" s="57">
        <v>1</v>
      </c>
      <c r="E20" s="58">
        <f>E21+E24+E31+E32+E27</f>
        <v>1037907</v>
      </c>
      <c r="F20" s="59">
        <f>+F21+F24+F32+F27</f>
        <v>100</v>
      </c>
    </row>
    <row r="21" spans="1:6" x14ac:dyDescent="0.2">
      <c r="A21" s="60" t="s">
        <v>21</v>
      </c>
      <c r="B21" s="61"/>
      <c r="C21" s="61"/>
      <c r="D21" s="62">
        <v>3</v>
      </c>
      <c r="E21" s="63">
        <f>E22+E23</f>
        <v>119828</v>
      </c>
      <c r="F21" s="64">
        <f>E21/E20*100</f>
        <v>11.545157706808027</v>
      </c>
    </row>
    <row r="22" spans="1:6" x14ac:dyDescent="0.2">
      <c r="A22" s="65" t="s">
        <v>22</v>
      </c>
      <c r="B22" s="66"/>
      <c r="C22" s="66"/>
      <c r="D22" s="62">
        <v>4</v>
      </c>
      <c r="E22" s="63">
        <v>119828</v>
      </c>
      <c r="F22" s="64">
        <f>E22/E20*100</f>
        <v>11.545157706808027</v>
      </c>
    </row>
    <row r="23" spans="1:6" hidden="1" x14ac:dyDescent="0.2">
      <c r="A23" s="65" t="s">
        <v>23</v>
      </c>
      <c r="B23" s="66"/>
      <c r="C23" s="66"/>
      <c r="D23" s="62">
        <v>5</v>
      </c>
      <c r="E23" s="63">
        <v>0</v>
      </c>
      <c r="F23" s="64">
        <f>E23/E21*100</f>
        <v>0</v>
      </c>
    </row>
    <row r="24" spans="1:6" x14ac:dyDescent="0.2">
      <c r="A24" s="60" t="s">
        <v>24</v>
      </c>
      <c r="B24" s="66"/>
      <c r="C24" s="66"/>
      <c r="D24" s="62">
        <v>9</v>
      </c>
      <c r="E24" s="63">
        <f>E25+E26</f>
        <v>860318</v>
      </c>
      <c r="F24" s="64">
        <f>E24/E20*100</f>
        <v>82.88970013691015</v>
      </c>
    </row>
    <row r="25" spans="1:6" x14ac:dyDescent="0.2">
      <c r="A25" s="65" t="s">
        <v>25</v>
      </c>
      <c r="B25" s="66"/>
      <c r="C25" s="66"/>
      <c r="D25" s="62">
        <v>10</v>
      </c>
      <c r="E25" s="63">
        <v>447828</v>
      </c>
      <c r="F25" s="64">
        <f>E25/$E$20*100</f>
        <v>43.147218392399317</v>
      </c>
    </row>
    <row r="26" spans="1:6" x14ac:dyDescent="0.2">
      <c r="A26" s="65" t="s">
        <v>26</v>
      </c>
      <c r="B26" s="66"/>
      <c r="C26" s="66"/>
      <c r="D26" s="62">
        <v>11</v>
      </c>
      <c r="E26" s="63">
        <v>412490</v>
      </c>
      <c r="F26" s="64">
        <f>E26/$E$20*100</f>
        <v>39.742481744510826</v>
      </c>
    </row>
    <row r="27" spans="1:6" x14ac:dyDescent="0.2">
      <c r="A27" s="60" t="s">
        <v>27</v>
      </c>
      <c r="B27" s="66"/>
      <c r="C27" s="66"/>
      <c r="D27" s="62">
        <v>12</v>
      </c>
      <c r="E27" s="63">
        <f>E28+E29+E30</f>
        <v>52027</v>
      </c>
      <c r="F27" s="64">
        <f t="shared" ref="F27:F31" si="0">E27/$E$20*100</f>
        <v>5.0126841807599334</v>
      </c>
    </row>
    <row r="28" spans="1:6" hidden="1" x14ac:dyDescent="0.2">
      <c r="A28" s="65" t="s">
        <v>28</v>
      </c>
      <c r="B28" s="66"/>
      <c r="C28" s="66"/>
      <c r="D28" s="62">
        <v>13</v>
      </c>
      <c r="E28" s="63">
        <v>0</v>
      </c>
      <c r="F28" s="64">
        <f>E28/$E$20*100</f>
        <v>0</v>
      </c>
    </row>
    <row r="29" spans="1:6" x14ac:dyDescent="0.2">
      <c r="A29" s="65" t="s">
        <v>29</v>
      </c>
      <c r="B29" s="66"/>
      <c r="C29" s="66"/>
      <c r="D29" s="62">
        <v>14</v>
      </c>
      <c r="E29" s="63">
        <v>52027</v>
      </c>
      <c r="F29" s="64">
        <f t="shared" si="0"/>
        <v>5.0126841807599334</v>
      </c>
    </row>
    <row r="30" spans="1:6" hidden="1" x14ac:dyDescent="0.2">
      <c r="A30" s="65" t="s">
        <v>30</v>
      </c>
      <c r="B30" s="66"/>
      <c r="C30" s="66"/>
      <c r="D30" s="62">
        <v>15</v>
      </c>
      <c r="E30" s="63">
        <v>0</v>
      </c>
      <c r="F30" s="64">
        <f t="shared" si="0"/>
        <v>0</v>
      </c>
    </row>
    <row r="31" spans="1:6" hidden="1" x14ac:dyDescent="0.2">
      <c r="A31" s="67" t="s">
        <v>31</v>
      </c>
      <c r="B31" s="68"/>
      <c r="C31" s="68"/>
      <c r="D31" s="69">
        <v>24</v>
      </c>
      <c r="E31" s="70">
        <v>0</v>
      </c>
      <c r="F31" s="71">
        <f t="shared" si="0"/>
        <v>0</v>
      </c>
    </row>
    <row r="32" spans="1:6" ht="12.75" customHeight="1" thickBot="1" x14ac:dyDescent="0.25">
      <c r="A32" s="72" t="s">
        <v>32</v>
      </c>
      <c r="B32" s="73"/>
      <c r="C32" s="73"/>
      <c r="D32" s="74">
        <v>24</v>
      </c>
      <c r="E32" s="75">
        <v>5734</v>
      </c>
      <c r="F32" s="76">
        <f>E32/$E$20*100</f>
        <v>0.55245797552189169</v>
      </c>
    </row>
    <row r="33" spans="1:6" x14ac:dyDescent="0.2">
      <c r="A33" s="77"/>
      <c r="B33" s="78"/>
      <c r="C33" s="78"/>
      <c r="D33" s="79"/>
      <c r="E33" s="80"/>
      <c r="F33" s="81"/>
    </row>
    <row r="34" spans="1:6" x14ac:dyDescent="0.2">
      <c r="A34" s="77"/>
      <c r="B34" s="78"/>
      <c r="C34" s="78"/>
      <c r="D34" s="79"/>
      <c r="E34" s="80"/>
      <c r="F34" s="81"/>
    </row>
    <row r="35" spans="1:6" ht="15.75" x14ac:dyDescent="0.2">
      <c r="A35" s="82" t="s">
        <v>33</v>
      </c>
      <c r="B35" s="83"/>
      <c r="C35" s="83"/>
      <c r="D35" s="83"/>
      <c r="E35" s="83"/>
      <c r="F35" s="83"/>
    </row>
    <row r="36" spans="1:6" ht="13.5" thickBot="1" x14ac:dyDescent="0.25">
      <c r="B36" s="84"/>
      <c r="C36" s="84"/>
      <c r="D36" s="85"/>
      <c r="E36" s="86"/>
      <c r="F36" s="87"/>
    </row>
    <row r="37" spans="1:6" ht="21" customHeight="1" x14ac:dyDescent="0.2">
      <c r="A37" s="136" t="s">
        <v>34</v>
      </c>
      <c r="B37" s="139" t="s">
        <v>16</v>
      </c>
      <c r="C37" s="141" t="s">
        <v>35</v>
      </c>
      <c r="D37" s="142"/>
      <c r="E37" s="141" t="s">
        <v>36</v>
      </c>
      <c r="F37" s="142"/>
    </row>
    <row r="38" spans="1:6" ht="19.5" customHeight="1" x14ac:dyDescent="0.2">
      <c r="A38" s="137"/>
      <c r="B38" s="140"/>
      <c r="C38" s="88" t="s">
        <v>37</v>
      </c>
      <c r="D38" s="89" t="s">
        <v>38</v>
      </c>
      <c r="E38" s="88" t="s">
        <v>37</v>
      </c>
      <c r="F38" s="89" t="s">
        <v>38</v>
      </c>
    </row>
    <row r="39" spans="1:6" ht="15" customHeight="1" thickBot="1" x14ac:dyDescent="0.25">
      <c r="A39" s="138"/>
      <c r="B39" s="129"/>
      <c r="C39" s="143" t="s">
        <v>51</v>
      </c>
      <c r="D39" s="143"/>
      <c r="E39" s="143"/>
      <c r="F39" s="144"/>
    </row>
    <row r="40" spans="1:6" ht="15" customHeight="1" x14ac:dyDescent="0.2">
      <c r="A40" s="90" t="s">
        <v>5</v>
      </c>
      <c r="B40" s="91">
        <v>1</v>
      </c>
      <c r="C40" s="92">
        <v>6075227</v>
      </c>
      <c r="D40" s="93">
        <v>27579166</v>
      </c>
      <c r="E40" s="92">
        <v>5977971</v>
      </c>
      <c r="F40" s="94">
        <v>27145104</v>
      </c>
    </row>
    <row r="41" spans="1:6" x14ac:dyDescent="0.2">
      <c r="A41" s="77"/>
      <c r="B41" s="84"/>
      <c r="C41" s="84"/>
      <c r="D41" s="85"/>
      <c r="E41" s="86"/>
      <c r="F41" s="87"/>
    </row>
    <row r="42" spans="1:6" x14ac:dyDescent="0.2">
      <c r="A42" s="77"/>
      <c r="B42" s="84"/>
      <c r="C42" s="84"/>
      <c r="D42" s="85"/>
      <c r="E42" s="86"/>
      <c r="F42" s="87"/>
    </row>
    <row r="43" spans="1:6" ht="15.75" x14ac:dyDescent="0.2">
      <c r="A43" s="82" t="s">
        <v>39</v>
      </c>
      <c r="B43" s="84"/>
      <c r="C43" s="84"/>
      <c r="D43" s="85"/>
      <c r="E43" s="86"/>
      <c r="F43" s="87"/>
    </row>
    <row r="44" spans="1:6" ht="13.5" thickBot="1" x14ac:dyDescent="0.25"/>
    <row r="45" spans="1:6" x14ac:dyDescent="0.2">
      <c r="A45" s="126" t="s">
        <v>34</v>
      </c>
      <c r="B45" s="128" t="s">
        <v>16</v>
      </c>
      <c r="C45" s="130" t="s">
        <v>40</v>
      </c>
      <c r="D45" s="131"/>
      <c r="E45" s="95"/>
      <c r="F45" s="95"/>
    </row>
    <row r="46" spans="1:6" ht="13.5" thickBot="1" x14ac:dyDescent="0.25">
      <c r="A46" s="127"/>
      <c r="B46" s="129"/>
      <c r="C46" s="96" t="s">
        <v>41</v>
      </c>
      <c r="D46" s="97">
        <v>43370</v>
      </c>
      <c r="E46" s="34"/>
      <c r="F46" s="95"/>
    </row>
    <row r="47" spans="1:6" ht="15" customHeight="1" x14ac:dyDescent="0.2">
      <c r="A47" s="98" t="str">
        <f>+A40</f>
        <v>CZ0008474376</v>
      </c>
      <c r="B47" s="57">
        <v>1</v>
      </c>
      <c r="C47" s="132">
        <v>1036622415</v>
      </c>
      <c r="D47" s="133"/>
      <c r="E47" s="99"/>
      <c r="F47" s="99"/>
    </row>
    <row r="50" spans="1:6" ht="51" x14ac:dyDescent="0.25">
      <c r="A50" s="100" t="s">
        <v>42</v>
      </c>
      <c r="B50" s="101"/>
      <c r="C50" s="101"/>
      <c r="D50" s="102"/>
      <c r="E50" s="102"/>
      <c r="F50" s="103"/>
    </row>
  </sheetData>
  <mergeCells count="12">
    <mergeCell ref="A45:A46"/>
    <mergeCell ref="B45:B46"/>
    <mergeCell ref="C45:D45"/>
    <mergeCell ref="C47:D47"/>
    <mergeCell ref="E12:F12"/>
    <mergeCell ref="A13:B13"/>
    <mergeCell ref="A14:B14"/>
    <mergeCell ref="A37:A39"/>
    <mergeCell ref="B37:B39"/>
    <mergeCell ref="C37:D37"/>
    <mergeCell ref="E37:F37"/>
    <mergeCell ref="C39:F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2019-01-08T09:54:14Z</dcterms:modified>
</cp:coreProperties>
</file>