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69" firstSheet="4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1" i="26" l="1"/>
  <c r="F39" i="26" l="1"/>
  <c r="E29" i="26"/>
  <c r="E26" i="26"/>
  <c r="E20" i="26" s="1"/>
  <c r="E23" i="26"/>
  <c r="F22" i="26" l="1"/>
  <c r="F21" i="26"/>
  <c r="F31" i="26"/>
  <c r="F25" i="26"/>
  <c r="F37" i="25"/>
  <c r="E27" i="25"/>
  <c r="E24" i="25"/>
  <c r="E21" i="25"/>
  <c r="F27" i="26" l="1"/>
  <c r="F33" i="26"/>
  <c r="F23" i="26"/>
  <c r="F28" i="26"/>
  <c r="F24" i="26"/>
  <c r="F30" i="26"/>
  <c r="F29" i="26"/>
  <c r="F26" i="26"/>
  <c r="E20" i="25"/>
  <c r="F29" i="25" s="1"/>
  <c r="F37" i="24"/>
  <c r="E27" i="24"/>
  <c r="E20" i="24" s="1"/>
  <c r="F31" i="24" s="1"/>
  <c r="E24" i="24"/>
  <c r="E21" i="24"/>
  <c r="F20" i="26" l="1"/>
  <c r="F28" i="25"/>
  <c r="F23" i="25"/>
  <c r="F22" i="25"/>
  <c r="F26" i="25"/>
  <c r="F31" i="25"/>
  <c r="F25" i="25"/>
  <c r="F24" i="25"/>
  <c r="F27" i="25"/>
  <c r="F21" i="25"/>
  <c r="F21" i="24"/>
  <c r="F26" i="24"/>
  <c r="F27" i="24"/>
  <c r="F23" i="24"/>
  <c r="F24" i="24"/>
  <c r="F29" i="24"/>
  <c r="F22" i="24"/>
  <c r="F25" i="24"/>
  <c r="F28" i="24"/>
  <c r="F37" i="23"/>
  <c r="E27" i="23"/>
  <c r="E24" i="23"/>
  <c r="E21" i="23"/>
  <c r="F20" i="25" l="1"/>
  <c r="F20" i="24"/>
  <c r="E20" i="23"/>
  <c r="F29" i="23" s="1"/>
  <c r="F29" i="22"/>
  <c r="F28" i="22"/>
  <c r="F29" i="21"/>
  <c r="F28" i="21"/>
  <c r="F29" i="20"/>
  <c r="F28" i="20"/>
  <c r="F29" i="19"/>
  <c r="F28" i="19"/>
  <c r="F29" i="18"/>
  <c r="F28" i="18"/>
  <c r="F29" i="17"/>
  <c r="F28" i="17"/>
  <c r="F29" i="16"/>
  <c r="F28" i="16"/>
  <c r="F29" i="15"/>
  <c r="F28" i="15"/>
  <c r="F23" i="23" l="1"/>
  <c r="F22" i="23"/>
  <c r="F28" i="23"/>
  <c r="F21" i="23"/>
  <c r="F26" i="23"/>
  <c r="F31" i="23"/>
  <c r="F25" i="23"/>
  <c r="F27" i="23"/>
  <c r="F24" i="23"/>
  <c r="F27" i="21"/>
  <c r="F20" i="23" l="1"/>
  <c r="F37" i="22"/>
  <c r="E27" i="22"/>
  <c r="E24" i="22"/>
  <c r="E21" i="22"/>
  <c r="E20" i="22" l="1"/>
  <c r="F27" i="22" s="1"/>
  <c r="F37" i="21"/>
  <c r="E27" i="21"/>
  <c r="E24" i="21"/>
  <c r="E21" i="21"/>
  <c r="F26" i="22" l="1"/>
  <c r="F23" i="22"/>
  <c r="F25" i="22"/>
  <c r="F22" i="22"/>
  <c r="F31" i="22"/>
  <c r="F24" i="22"/>
  <c r="F21" i="22"/>
  <c r="E20" i="21"/>
  <c r="F37" i="20"/>
  <c r="E27" i="20"/>
  <c r="E24" i="20"/>
  <c r="E21" i="20"/>
  <c r="E20" i="20" s="1"/>
  <c r="F20" i="22" l="1"/>
  <c r="F23" i="21"/>
  <c r="F22" i="21"/>
  <c r="F26" i="21"/>
  <c r="F31" i="21"/>
  <c r="F25" i="21"/>
  <c r="F24" i="21"/>
  <c r="F21" i="21"/>
  <c r="F24" i="20"/>
  <c r="F21" i="20"/>
  <c r="F27" i="20"/>
  <c r="F22" i="20"/>
  <c r="F25" i="20"/>
  <c r="F31" i="20"/>
  <c r="F23" i="20"/>
  <c r="F26" i="20"/>
  <c r="F37" i="19"/>
  <c r="E27" i="19"/>
  <c r="E24" i="19"/>
  <c r="E21" i="19"/>
  <c r="F20" i="21" l="1"/>
  <c r="F20" i="20"/>
  <c r="E20" i="19"/>
  <c r="F37" i="18"/>
  <c r="E27" i="18"/>
  <c r="E24" i="18"/>
  <c r="E21" i="18"/>
  <c r="F23" i="19" l="1"/>
  <c r="F22" i="19"/>
  <c r="F26" i="19"/>
  <c r="F31" i="19"/>
  <c r="F25" i="19"/>
  <c r="F24" i="19"/>
  <c r="F27" i="19"/>
  <c r="F21" i="19"/>
  <c r="E20" i="18"/>
  <c r="F21" i="18" s="1"/>
  <c r="F37" i="17"/>
  <c r="E27" i="17"/>
  <c r="E24" i="17"/>
  <c r="E21" i="17"/>
  <c r="F20" i="19" l="1"/>
  <c r="F22" i="18"/>
  <c r="F25" i="18"/>
  <c r="F31" i="18"/>
  <c r="F27" i="18"/>
  <c r="F26" i="18"/>
  <c r="F24" i="18"/>
  <c r="F23" i="18"/>
  <c r="E20" i="17"/>
  <c r="F21" i="17" s="1"/>
  <c r="F37" i="16"/>
  <c r="E27" i="16"/>
  <c r="E24" i="16"/>
  <c r="E21" i="16"/>
  <c r="F20" i="18" l="1"/>
  <c r="F22" i="17"/>
  <c r="F25" i="17"/>
  <c r="F31" i="17"/>
  <c r="F27" i="17"/>
  <c r="F26" i="17"/>
  <c r="F24" i="17"/>
  <c r="F23" i="17"/>
  <c r="E20" i="16"/>
  <c r="F31" i="16" s="1"/>
  <c r="E21" i="15"/>
  <c r="F20" i="17" l="1"/>
  <c r="F25" i="16"/>
  <c r="F22" i="16"/>
  <c r="F23" i="16"/>
  <c r="F26" i="16"/>
  <c r="F24" i="16"/>
  <c r="F27" i="16"/>
  <c r="F21" i="16"/>
  <c r="F37" i="15"/>
  <c r="E27" i="15"/>
  <c r="E24" i="15"/>
  <c r="F20" i="16" l="1"/>
  <c r="E20" i="15"/>
  <c r="F22" i="15" s="1"/>
  <c r="F31" i="15" l="1"/>
  <c r="F27" i="15"/>
  <c r="F26" i="15"/>
  <c r="F24" i="15"/>
  <c r="F23" i="15"/>
  <c r="F25" i="15"/>
  <c r="F21" i="15"/>
  <c r="F20" i="15" l="1"/>
</calcChain>
</file>

<file path=xl/sharedStrings.xml><?xml version="1.0" encoding="utf-8"?>
<sst xmlns="http://schemas.openxmlformats.org/spreadsheetml/2006/main" count="560" uniqueCount="57">
  <si>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</si>
  <si>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</si>
  <si>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</si>
  <si>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optimálního rozložení</t>
  </si>
  <si>
    <t>ISIN</t>
  </si>
  <si>
    <t>CZ0008474731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</si>
  <si>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</si>
  <si>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</si>
  <si>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</si>
  <si>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</si>
  <si>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</si>
  <si>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</si>
  <si>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</si>
  <si>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</si>
  <si>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</si>
  <si>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</si>
  <si>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</si>
  <si>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</si>
  <si>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</si>
  <si>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</si>
  <si>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</si>
  <si>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</si>
  <si>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</si>
  <si>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</si>
  <si>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</si>
  <si>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</si>
  <si>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</si>
  <si>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</si>
  <si>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</si>
  <si>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</si>
  <si>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</si>
  <si>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</si>
  <si>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</si>
  <si>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</si>
  <si>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</si>
  <si>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</si>
  <si>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</si>
  <si>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</si>
  <si>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</si>
  <si>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</si>
  <si>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</si>
  <si>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</si>
  <si>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</si>
  <si>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</si>
  <si>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</si>
  <si>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</si>
  <si>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</si>
  <si>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</si>
  <si>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</si>
  <si>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</si>
  <si>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</si>
  <si>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</si>
  <si>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</si>
  <si>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</si>
  <si>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</si>
  <si>
    <t>Vydané vládními institucemi</t>
  </si>
  <si>
    <t xml:space="preserve">  Státní bezkupónové dluhopisy a ostatní cenné papíry přijímané centrální bankou k refinancování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</si>
</sst>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21" fillId="0" borderId="27" xfId="1" applyNumberFormat="1" applyFont="1" applyBorder="1" applyAlignment="1">
      <alignment horizontal="right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  <xf numFmtId="0" fontId="18" fillId="0" borderId="32" xfId="1" applyFont="1" applyFill="1" applyBorder="1" applyAlignment="1">
      <alignment vertical="center" wrapText="1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3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4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1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opLeftCell="A4" workbookViewId="0">
      <selection activeCell="I24" sqref="I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43496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743437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95214</v>
      </c>
      <c r="F21" s="62">
        <f>E21/E20*100</f>
        <v>12.807272169666023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95114</v>
      </c>
      <c r="F22" s="62">
        <f>E22/$E$20*100</f>
        <v>12.793821130775035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100</v>
      </c>
      <c r="F23" s="62">
        <f>E23/$E$20*100</f>
        <v>1.3451038890988747E-2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400351</v>
      </c>
      <c r="F24" s="62">
        <f>E24/$E$20*100</f>
        <v>53.851368710462353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176195</v>
      </c>
      <c r="F25" s="62">
        <f>E25/$E$20*100</f>
        <v>23.700057973977621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224156</v>
      </c>
      <c r="F26" s="62">
        <f>E26/$E$20*100</f>
        <v>30.151310736484731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245927</v>
      </c>
      <c r="F27" s="62">
        <f>E27/E20*100</f>
        <v>33.079736413441893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26070</v>
      </c>
      <c r="F28" s="62">
        <f>E28/E20*100</f>
        <v>3.5066858388807658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219857</v>
      </c>
      <c r="F29" s="62">
        <f>E29/E20*100</f>
        <v>29.573050574561126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1945</v>
      </c>
      <c r="F31" s="70">
        <f>E31/E20*100</f>
        <v>0.26162270642973112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43496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980935</v>
      </c>
      <c r="F38" s="90">
        <v>941370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15097289</v>
      </c>
      <c r="F39" s="94">
        <v>14481325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6" workbookViewId="0">
      <selection activeCell="H10" sqref="H1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43769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637210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101462</v>
      </c>
      <c r="F21" s="62">
        <f>E21/E20*100</f>
        <v>15.922851179360023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101462</v>
      </c>
      <c r="F22" s="62">
        <f>E22/$E$20*100</f>
        <v>15.922851179360023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280941</v>
      </c>
      <c r="F24" s="62">
        <f>E24/$E$20*100</f>
        <v>44.089232749015238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123331</v>
      </c>
      <c r="F25" s="62">
        <f>E25/$E$20*100</f>
        <v>19.354843772068865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157610</v>
      </c>
      <c r="F26" s="62">
        <f>E26/$E$20*100</f>
        <v>24.734388976946377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227342</v>
      </c>
      <c r="F27" s="62">
        <f>E27/E20*100</f>
        <v>35.677720060890444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17131</v>
      </c>
      <c r="F28" s="62">
        <f>E28/E20*100</f>
        <v>2.6884386622934353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210211</v>
      </c>
      <c r="F29" s="62">
        <f>E29/E20*100</f>
        <v>32.989281398597008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27465</v>
      </c>
      <c r="F31" s="70">
        <f>E31/E20*100</f>
        <v>4.3101960107342947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52</v>
      </c>
      <c r="F37" s="86">
        <f>F19</f>
        <v>43769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858960</v>
      </c>
      <c r="F38" s="90">
        <v>845288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17268609</v>
      </c>
      <c r="F39" s="94">
        <v>16996299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43769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633482665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29" workbookViewId="0">
      <selection activeCell="B2" sqref="B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43799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532431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89103</v>
      </c>
      <c r="F21" s="62">
        <f>E21/E20*100</f>
        <v>16.735126241710194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39092</v>
      </c>
      <c r="F22" s="62">
        <f>E22/$E$20*100</f>
        <v>7.3421720373156338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50011</v>
      </c>
      <c r="F23" s="62">
        <f>E23/$E$20*100</f>
        <v>9.3929542043945595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210280</v>
      </c>
      <c r="F24" s="62">
        <f>E24/$E$20*100</f>
        <v>39.494319451722383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82965</v>
      </c>
      <c r="F25" s="62">
        <f>E25/$E$20*100</f>
        <v>15.582300805174757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127315</v>
      </c>
      <c r="F26" s="62">
        <f>E26/$E$20*100</f>
        <v>23.912018646547629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206101</v>
      </c>
      <c r="F27" s="62">
        <f>E27/E20*100</f>
        <v>38.709429015215122</v>
      </c>
    </row>
    <row r="28" spans="1:7" hidden="1" x14ac:dyDescent="0.2">
      <c r="A28" s="63" t="s">
        <v>28</v>
      </c>
      <c r="B28" s="64"/>
      <c r="C28" s="64"/>
      <c r="D28" s="60">
        <v>13</v>
      </c>
      <c r="E28" s="61">
        <v>0</v>
      </c>
      <c r="F28" s="62">
        <f>E28/E20*100</f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206101</v>
      </c>
      <c r="F29" s="62">
        <f>E29/E20*100</f>
        <v>38.709429015215122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26947</v>
      </c>
      <c r="F31" s="70">
        <f>E31/E20*100</f>
        <v>5.0611252913523064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53</v>
      </c>
      <c r="F37" s="86">
        <f>F19</f>
        <v>43799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896213</v>
      </c>
      <c r="F38" s="90">
        <v>889845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112040185</v>
      </c>
      <c r="F39" s="94">
        <v>111179438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43798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528001254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H2" sqref="H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43830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E23+E26+E29+E33+E21</f>
        <v>518935</v>
      </c>
      <c r="F20" s="57">
        <f>+F23+F26+F29+F33+F21</f>
        <v>100</v>
      </c>
    </row>
    <row r="21" spans="1:7" ht="27" customHeight="1" x14ac:dyDescent="0.2">
      <c r="A21" s="120" t="s">
        <v>56</v>
      </c>
      <c r="B21" s="121"/>
      <c r="C21" s="122"/>
      <c r="D21" s="117">
        <v>2</v>
      </c>
      <c r="E21" s="118">
        <f>E22</f>
        <v>82113</v>
      </c>
      <c r="F21" s="119">
        <f>E21/E20*100</f>
        <v>15.823369015387284</v>
      </c>
    </row>
    <row r="22" spans="1:7" x14ac:dyDescent="0.2">
      <c r="A22" s="63" t="s">
        <v>55</v>
      </c>
      <c r="B22" s="116"/>
      <c r="C22" s="116"/>
      <c r="D22" s="117"/>
      <c r="E22" s="118">
        <v>82113</v>
      </c>
      <c r="F22" s="119">
        <f>E22/E20*100</f>
        <v>15.823369015387284</v>
      </c>
    </row>
    <row r="23" spans="1:7" x14ac:dyDescent="0.2">
      <c r="A23" s="58" t="s">
        <v>21</v>
      </c>
      <c r="B23" s="59"/>
      <c r="C23" s="59"/>
      <c r="D23" s="60">
        <v>3</v>
      </c>
      <c r="E23" s="61">
        <f>E24+E25</f>
        <v>76366</v>
      </c>
      <c r="F23" s="62">
        <f>E23/E20*100</f>
        <v>14.7159085434592</v>
      </c>
    </row>
    <row r="24" spans="1:7" x14ac:dyDescent="0.2">
      <c r="A24" s="63" t="s">
        <v>22</v>
      </c>
      <c r="B24" s="64"/>
      <c r="C24" s="64"/>
      <c r="D24" s="60">
        <v>4</v>
      </c>
      <c r="E24" s="61">
        <v>76366</v>
      </c>
      <c r="F24" s="62">
        <f>E24/$E$20*100</f>
        <v>14.7159085434592</v>
      </c>
    </row>
    <row r="25" spans="1:7" hidden="1" x14ac:dyDescent="0.2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">
      <c r="A26" s="58" t="s">
        <v>24</v>
      </c>
      <c r="B26" s="64"/>
      <c r="C26" s="64"/>
      <c r="D26" s="60">
        <v>9</v>
      </c>
      <c r="E26" s="61">
        <f>+E27+E28</f>
        <v>127195</v>
      </c>
      <c r="F26" s="62">
        <f>E26/$E$20*100</f>
        <v>24.51077687957066</v>
      </c>
    </row>
    <row r="27" spans="1:7" hidden="1" x14ac:dyDescent="0.2">
      <c r="A27" s="63" t="s">
        <v>25</v>
      </c>
      <c r="B27" s="64"/>
      <c r="C27" s="64"/>
      <c r="D27" s="60">
        <v>10</v>
      </c>
      <c r="E27" s="61">
        <v>0</v>
      </c>
      <c r="F27" s="62">
        <f>E27/$E$20*100</f>
        <v>0</v>
      </c>
    </row>
    <row r="28" spans="1:7" x14ac:dyDescent="0.2">
      <c r="A28" s="63" t="s">
        <v>26</v>
      </c>
      <c r="B28" s="64"/>
      <c r="C28" s="64"/>
      <c r="D28" s="60">
        <v>11</v>
      </c>
      <c r="E28" s="61">
        <v>127195</v>
      </c>
      <c r="F28" s="62">
        <f>E28/$E$20*100</f>
        <v>24.51077687957066</v>
      </c>
    </row>
    <row r="29" spans="1:7" x14ac:dyDescent="0.2">
      <c r="A29" s="58" t="s">
        <v>27</v>
      </c>
      <c r="B29" s="64"/>
      <c r="C29" s="64"/>
      <c r="D29" s="60">
        <v>12</v>
      </c>
      <c r="E29" s="61">
        <f>E30+E31+E32</f>
        <v>205704</v>
      </c>
      <c r="F29" s="62">
        <f>E29/E20*100</f>
        <v>39.639646583868888</v>
      </c>
    </row>
    <row r="30" spans="1:7" hidden="1" x14ac:dyDescent="0.2">
      <c r="A30" s="63" t="s">
        <v>28</v>
      </c>
      <c r="B30" s="64"/>
      <c r="C30" s="64"/>
      <c r="D30" s="60">
        <v>13</v>
      </c>
      <c r="E30" s="61">
        <v>0</v>
      </c>
      <c r="F30" s="62">
        <f>E30/E20*100</f>
        <v>0</v>
      </c>
    </row>
    <row r="31" spans="1:7" x14ac:dyDescent="0.2">
      <c r="A31" s="63" t="s">
        <v>29</v>
      </c>
      <c r="B31" s="64"/>
      <c r="C31" s="64"/>
      <c r="D31" s="60">
        <v>14</v>
      </c>
      <c r="E31" s="61">
        <v>205704</v>
      </c>
      <c r="F31" s="62">
        <f>E31/E20*100</f>
        <v>39.639646583868888</v>
      </c>
    </row>
    <row r="32" spans="1:7" hidden="1" x14ac:dyDescent="0.2">
      <c r="A32" s="63" t="s">
        <v>30</v>
      </c>
      <c r="B32" s="64"/>
      <c r="C32" s="64"/>
      <c r="D32" s="60">
        <v>15</v>
      </c>
      <c r="E32" s="61">
        <v>0</v>
      </c>
      <c r="F32" s="62">
        <v>0</v>
      </c>
      <c r="G32" s="65"/>
    </row>
    <row r="33" spans="1:6" ht="13.5" thickBot="1" x14ac:dyDescent="0.25">
      <c r="A33" s="66" t="s">
        <v>31</v>
      </c>
      <c r="B33" s="67"/>
      <c r="C33" s="67"/>
      <c r="D33" s="68">
        <v>24</v>
      </c>
      <c r="E33" s="69">
        <v>27557</v>
      </c>
      <c r="F33" s="70">
        <f>E33/E20*100</f>
        <v>5.3102989777139715</v>
      </c>
    </row>
    <row r="34" spans="1:6" x14ac:dyDescent="0.2">
      <c r="A34" s="71"/>
      <c r="B34" s="72"/>
      <c r="C34" s="72"/>
      <c r="D34" s="73"/>
      <c r="E34" s="74"/>
      <c r="F34" s="75"/>
    </row>
    <row r="35" spans="1:6" x14ac:dyDescent="0.2">
      <c r="A35" s="71"/>
      <c r="B35" s="72"/>
      <c r="C35" s="72"/>
      <c r="D35" s="73"/>
      <c r="E35" s="74"/>
      <c r="F35" s="75"/>
    </row>
    <row r="36" spans="1:6" ht="15.75" x14ac:dyDescent="0.2">
      <c r="A36" s="76" t="s">
        <v>32</v>
      </c>
      <c r="B36" s="77"/>
      <c r="C36" s="77"/>
      <c r="D36" s="77"/>
      <c r="E36" s="77"/>
      <c r="F36" s="77"/>
    </row>
    <row r="37" spans="1:6" ht="13.5" thickBot="1" x14ac:dyDescent="0.25">
      <c r="A37" s="78"/>
      <c r="B37" s="79"/>
      <c r="C37" s="79"/>
      <c r="D37" s="79"/>
      <c r="E37" s="79"/>
      <c r="F37" s="79"/>
    </row>
    <row r="38" spans="1:6" ht="15.75" x14ac:dyDescent="0.25">
      <c r="A38" s="80"/>
      <c r="B38" s="81"/>
      <c r="C38" s="81"/>
      <c r="D38" s="44"/>
      <c r="E38" s="45" t="s">
        <v>33</v>
      </c>
      <c r="F38" s="46" t="s">
        <v>34</v>
      </c>
    </row>
    <row r="39" spans="1:6" ht="16.5" thickBot="1" x14ac:dyDescent="0.25">
      <c r="A39" s="82" t="s">
        <v>35</v>
      </c>
      <c r="B39" s="83"/>
      <c r="C39" s="83"/>
      <c r="D39" s="84" t="s">
        <v>16</v>
      </c>
      <c r="E39" s="85" t="s">
        <v>54</v>
      </c>
      <c r="F39" s="86">
        <f>F19</f>
        <v>43830</v>
      </c>
    </row>
    <row r="40" spans="1:6" x14ac:dyDescent="0.2">
      <c r="A40" s="58" t="s">
        <v>36</v>
      </c>
      <c r="B40" s="87"/>
      <c r="C40" s="87"/>
      <c r="D40" s="88">
        <v>1</v>
      </c>
      <c r="E40" s="89">
        <v>616832</v>
      </c>
      <c r="F40" s="90">
        <v>614996</v>
      </c>
    </row>
    <row r="41" spans="1:6" ht="13.5" thickBot="1" x14ac:dyDescent="0.25">
      <c r="A41" s="66" t="s">
        <v>37</v>
      </c>
      <c r="B41" s="91"/>
      <c r="C41" s="91"/>
      <c r="D41" s="92">
        <v>2</v>
      </c>
      <c r="E41" s="93">
        <v>16054131</v>
      </c>
      <c r="F41" s="94">
        <v>15980458</v>
      </c>
    </row>
    <row r="42" spans="1:6" x14ac:dyDescent="0.2">
      <c r="A42" s="71"/>
      <c r="B42" s="95"/>
      <c r="C42" s="95"/>
      <c r="D42" s="96"/>
      <c r="E42" s="97"/>
      <c r="F42" s="98"/>
    </row>
    <row r="43" spans="1:6" ht="15.75" x14ac:dyDescent="0.2">
      <c r="A43" s="76" t="s">
        <v>41</v>
      </c>
      <c r="B43" s="95"/>
      <c r="C43" s="95"/>
      <c r="D43" s="96"/>
      <c r="E43" s="97"/>
      <c r="F43" s="98"/>
    </row>
    <row r="44" spans="1:6" ht="13.5" thickBot="1" x14ac:dyDescent="0.25">
      <c r="A44" s="71"/>
      <c r="B44" s="95"/>
      <c r="C44" s="104"/>
      <c r="D44" s="104"/>
      <c r="E44" s="97"/>
      <c r="F44" s="98"/>
    </row>
    <row r="45" spans="1:6" x14ac:dyDescent="0.2">
      <c r="A45" s="108" t="s">
        <v>42</v>
      </c>
      <c r="B45" s="110" t="s">
        <v>16</v>
      </c>
      <c r="C45" s="112" t="s">
        <v>43</v>
      </c>
      <c r="D45" s="113"/>
      <c r="E45" s="97"/>
      <c r="F45" s="98"/>
    </row>
    <row r="46" spans="1:6" ht="13.5" thickBot="1" x14ac:dyDescent="0.25">
      <c r="A46" s="109"/>
      <c r="B46" s="111"/>
      <c r="C46" s="105" t="s">
        <v>44</v>
      </c>
      <c r="D46" s="106">
        <v>43830</v>
      </c>
      <c r="E46" s="97"/>
      <c r="F46" s="98"/>
    </row>
    <row r="47" spans="1:6" x14ac:dyDescent="0.2">
      <c r="A47" s="107" t="s">
        <v>5</v>
      </c>
      <c r="B47" s="55">
        <v>1</v>
      </c>
      <c r="C47" s="114">
        <v>514434384</v>
      </c>
      <c r="D47" s="115"/>
      <c r="E47" s="97"/>
      <c r="F47" s="98"/>
    </row>
    <row r="48" spans="1:6" x14ac:dyDescent="0.2">
      <c r="A48" s="71"/>
      <c r="B48" s="95"/>
      <c r="C48" s="95"/>
      <c r="D48" s="96"/>
      <c r="E48" s="97"/>
      <c r="F48" s="98"/>
    </row>
    <row r="49" spans="1:6" x14ac:dyDescent="0.2">
      <c r="A49" s="71"/>
      <c r="B49" s="95"/>
      <c r="C49" s="95"/>
      <c r="D49" s="96"/>
      <c r="E49" s="99"/>
      <c r="F49" s="98"/>
    </row>
    <row r="50" spans="1:6" ht="51" x14ac:dyDescent="0.25">
      <c r="A50" s="100" t="s">
        <v>38</v>
      </c>
      <c r="B50" s="101"/>
      <c r="C50" s="101"/>
      <c r="D50" s="102"/>
      <c r="E50" s="102"/>
      <c r="F50" s="103"/>
    </row>
    <row r="52" spans="1:6" x14ac:dyDescent="0.2">
      <c r="B52" s="104"/>
      <c r="C52" s="104"/>
    </row>
    <row r="55" spans="1:6" x14ac:dyDescent="0.2">
      <c r="C55" s="104"/>
      <c r="E55" s="104"/>
    </row>
  </sheetData>
  <mergeCells count="5">
    <mergeCell ref="A45:A46"/>
    <mergeCell ref="B45:B46"/>
    <mergeCell ref="C45:D45"/>
    <mergeCell ref="C47:D47"/>
    <mergeCell ref="A21:C2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I29" sqref="I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43524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737285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50333</v>
      </c>
      <c r="F21" s="62">
        <f>E21/E20*100</f>
        <v>6.8268037461768518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50333</v>
      </c>
      <c r="F22" s="62">
        <f>E22/$E$20*100</f>
        <v>6.8268037461768518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400851</v>
      </c>
      <c r="F24" s="62">
        <f>E24/$E$20*100</f>
        <v>54.368527774198583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176223</v>
      </c>
      <c r="F25" s="62">
        <f>E25/$E$20*100</f>
        <v>23.90161199536136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224628</v>
      </c>
      <c r="F26" s="62">
        <f>E26/$E$20*100</f>
        <v>30.466915778837222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282630</v>
      </c>
      <c r="F27" s="62">
        <f>E27/E20*100</f>
        <v>38.333887167106347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25840</v>
      </c>
      <c r="F28" s="62">
        <f>E28/E20*100</f>
        <v>3.5047505374448145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256790</v>
      </c>
      <c r="F29" s="62">
        <f>E29/E20*100</f>
        <v>34.829136629661527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3471</v>
      </c>
      <c r="F31" s="70">
        <f>E31/E20*100</f>
        <v>0.47078131251822569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43524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1297801</v>
      </c>
      <c r="F38" s="90">
        <v>1259154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10726672</v>
      </c>
      <c r="F39" s="94">
        <v>10401517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43524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734461698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0" workbookViewId="0">
      <selection activeCell="J31" sqref="J3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43555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724204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32566</v>
      </c>
      <c r="F21" s="62">
        <f>E21/E20*100</f>
        <v>4.4967992444117959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32566</v>
      </c>
      <c r="F22" s="62">
        <f>E22/$E$20*100</f>
        <v>4.4967992444117959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401193</v>
      </c>
      <c r="F24" s="62">
        <f>E24/$E$20*100</f>
        <v>55.397788468442585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176514</v>
      </c>
      <c r="F25" s="62">
        <f>E25/$E$20*100</f>
        <v>24.373519063689237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224679</v>
      </c>
      <c r="F26" s="62">
        <f>E26/$E$20*100</f>
        <v>31.024269404753358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289269</v>
      </c>
      <c r="F27" s="62">
        <f>E27/E20*100</f>
        <v>39.943027102860519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25615</v>
      </c>
      <c r="F28" s="62">
        <f>E28/E20*100</f>
        <v>3.5369868158695619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263654</v>
      </c>
      <c r="F29" s="62">
        <f>E29/E20*100</f>
        <v>36.406040286990958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1176</v>
      </c>
      <c r="F31" s="70">
        <f>E31/E20*100</f>
        <v>0.16238518428509094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43555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1011510</v>
      </c>
      <c r="F38" s="90">
        <v>985584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19948467</v>
      </c>
      <c r="F39" s="94">
        <v>19430668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43553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719683184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J29" sqref="J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43585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720731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24839</v>
      </c>
      <c r="F21" s="62">
        <f>E21/E20*100</f>
        <v>3.4463620962606023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24839</v>
      </c>
      <c r="F22" s="62">
        <f>E22/$E$20*100</f>
        <v>3.4463620962606023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381696</v>
      </c>
      <c r="F24" s="62">
        <f>E24/$E$20*100</f>
        <v>52.959564664208983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176915</v>
      </c>
      <c r="F25" s="62">
        <f>E25/$E$20*100</f>
        <v>24.546606154029728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204781</v>
      </c>
      <c r="F26" s="62">
        <f>E26/$E$20*100</f>
        <v>28.412958510179248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310372</v>
      </c>
      <c r="F27" s="62">
        <f>E27/E20*100</f>
        <v>43.063500806819746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22119</v>
      </c>
      <c r="F28" s="62">
        <f>E28/E20*100</f>
        <v>3.0689674788513326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288253</v>
      </c>
      <c r="F29" s="62">
        <f>E29/E20*100</f>
        <v>39.994533327968412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3824</v>
      </c>
      <c r="F31" s="70">
        <f>E31/E20*100</f>
        <v>0.53057243271067844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43585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1417500</v>
      </c>
      <c r="F38" s="90">
        <v>1390257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12431853</v>
      </c>
      <c r="F39" s="94">
        <v>12186592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43585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713425077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0" workbookViewId="0">
      <selection activeCell="F28" sqref="F28:F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43616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692742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72756</v>
      </c>
      <c r="F21" s="62">
        <f>E21/E20*100</f>
        <v>10.502611361805695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72756</v>
      </c>
      <c r="F22" s="62">
        <f>E22/$E$20*100</f>
        <v>10.502611361805695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338766</v>
      </c>
      <c r="F24" s="62">
        <f>E24/$E$20*100</f>
        <v>48.902188693626201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134138</v>
      </c>
      <c r="F25" s="62">
        <f>E25/$E$20*100</f>
        <v>19.363341619246416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204628</v>
      </c>
      <c r="F26" s="62">
        <f>E26/$E$20*100</f>
        <v>29.538847074379781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277015</v>
      </c>
      <c r="F27" s="62">
        <f>E27/E20*100</f>
        <v>39.98819185208923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22366</v>
      </c>
      <c r="F28" s="62">
        <f>E28/E20*100</f>
        <v>3.2286190241099861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254649</v>
      </c>
      <c r="F29" s="62">
        <f>E29/E20*100</f>
        <v>36.759572827979248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4205</v>
      </c>
      <c r="F31" s="70">
        <f>E31/E20*100</f>
        <v>0.60700809247887377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43616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1326850</v>
      </c>
      <c r="F38" s="90">
        <v>1295849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16488977</v>
      </c>
      <c r="F39" s="94">
        <v>16116602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43616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689713354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I26" sqref="I2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43646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692802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69961</v>
      </c>
      <c r="F21" s="62">
        <f>E21/E20*100</f>
        <v>10.098267614700882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69961</v>
      </c>
      <c r="F22" s="62">
        <f>E22/$E$20*100</f>
        <v>10.098267614700882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338122</v>
      </c>
      <c r="F24" s="62">
        <f>E24/$E$20*100</f>
        <v>48.804997676103703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133977</v>
      </c>
      <c r="F25" s="62">
        <f>E25/$E$20*100</f>
        <v>19.3384256973854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204145</v>
      </c>
      <c r="F26" s="62">
        <f>E26/$E$20*100</f>
        <v>29.46657197871831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277879</v>
      </c>
      <c r="F27" s="62">
        <f>E27/E20*100</f>
        <v>40.109439637876335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22584</v>
      </c>
      <c r="F28" s="62">
        <f>E28/E20*100</f>
        <v>3.2598058319693068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255295</v>
      </c>
      <c r="F29" s="62">
        <f>E29/E20*100</f>
        <v>36.849633805907025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6840</v>
      </c>
      <c r="F31" s="70">
        <f>E31/E20*100</f>
        <v>0.98729507131907823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43646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1055649</v>
      </c>
      <c r="F38" s="90">
        <v>1033776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13100526</v>
      </c>
      <c r="F39" s="94">
        <v>12847681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43644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688637359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7" workbookViewId="0">
      <selection activeCell="H29" sqref="H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43677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685088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35108</v>
      </c>
      <c r="F21" s="62">
        <f>E21/E20*100</f>
        <v>5.1245971320472696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35108</v>
      </c>
      <c r="F22" s="62">
        <f>E22/$E$20*100</f>
        <v>5.1245971320472696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337749</v>
      </c>
      <c r="F24" s="62">
        <f>E24/$E$20*100</f>
        <v>49.30008991545612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133047</v>
      </c>
      <c r="F25" s="62">
        <f>E25/$E$20*100</f>
        <v>19.42042482133682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204702</v>
      </c>
      <c r="F26" s="62">
        <f>E26/$E$20*100</f>
        <v>29.879665094119296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306899</v>
      </c>
      <c r="F27" s="62">
        <f>E27/E20*100</f>
        <v>44.797018777149795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18328</v>
      </c>
      <c r="F28" s="62">
        <f>E28/E20*100</f>
        <v>2.6752767527675276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288571</v>
      </c>
      <c r="F29" s="62">
        <f>E29/E20*100</f>
        <v>42.121742024382272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5332</v>
      </c>
      <c r="F31" s="70">
        <f>E31/E20*100</f>
        <v>0.77829417534681677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43677</v>
      </c>
    </row>
    <row r="38" spans="1:6" x14ac:dyDescent="0.2">
      <c r="A38" s="58" t="s">
        <v>36</v>
      </c>
      <c r="B38" s="87"/>
      <c r="C38" s="87"/>
      <c r="D38" s="88">
        <v>1</v>
      </c>
      <c r="E38" s="89">
        <v>699888</v>
      </c>
      <c r="F38" s="90">
        <v>693001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11814984</v>
      </c>
      <c r="F39" s="94">
        <v>11695199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43677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679547516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22" workbookViewId="0">
      <selection activeCell="J21" sqref="J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43708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671325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33227</v>
      </c>
      <c r="F21" s="62">
        <f>E21/E20*100</f>
        <v>4.9494656090567162</v>
      </c>
    </row>
    <row r="22" spans="1:7" x14ac:dyDescent="0.2">
      <c r="A22" s="63" t="s">
        <v>22</v>
      </c>
      <c r="B22" s="64"/>
      <c r="C22" s="64"/>
      <c r="D22" s="60">
        <v>4</v>
      </c>
      <c r="E22" s="61">
        <v>33227</v>
      </c>
      <c r="F22" s="62">
        <f>E22/$E$20*100</f>
        <v>4.9494656090567162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307884</v>
      </c>
      <c r="F24" s="62">
        <f>E24/$E$20*100</f>
        <v>45.862138308568873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103145</v>
      </c>
      <c r="F25" s="62">
        <f>E25/$E$20*100</f>
        <v>15.364391315681674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204739</v>
      </c>
      <c r="F26" s="62">
        <f>E26/$E$20*100</f>
        <v>30.497746992887198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295501</v>
      </c>
      <c r="F27" s="62">
        <f>E27/E20*100</f>
        <v>44.017577179458534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17740</v>
      </c>
      <c r="F28" s="62">
        <f>E28/E20*100</f>
        <v>2.6425352846981718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277761</v>
      </c>
      <c r="F29" s="62">
        <f>E29/E20*100</f>
        <v>41.375041894760365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34713</v>
      </c>
      <c r="F31" s="70">
        <f>E31/E20*100</f>
        <v>5.1708189029158751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43708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881856</v>
      </c>
      <c r="F38" s="90">
        <v>863566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12983803</v>
      </c>
      <c r="F39" s="94">
        <v>12719488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43707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664867675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workbookViewId="0">
      <selection activeCell="F2" sqref="F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17.5703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43738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652196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29446</v>
      </c>
      <c r="F21" s="62">
        <f>E21/E20*100</f>
        <v>4.5149004287054808</v>
      </c>
    </row>
    <row r="22" spans="1:7" x14ac:dyDescent="0.2">
      <c r="A22" s="63" t="s">
        <v>22</v>
      </c>
      <c r="B22" s="64"/>
      <c r="C22" s="64"/>
      <c r="D22" s="60">
        <v>4</v>
      </c>
      <c r="E22" s="61">
        <v>29446</v>
      </c>
      <c r="F22" s="62">
        <f>E22/$E$20*100</f>
        <v>4.5149004287054808</v>
      </c>
    </row>
    <row r="23" spans="1:7" hidden="1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305522</v>
      </c>
      <c r="F24" s="62">
        <f>E24/$E$20*100</f>
        <v>46.845120178596616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101144</v>
      </c>
      <c r="F25" s="62">
        <f>E25/$E$20*100</f>
        <v>15.508221454900061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204378</v>
      </c>
      <c r="F26" s="62">
        <f>E26/$E$20*100</f>
        <v>31.33689872369656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291589</v>
      </c>
      <c r="F27" s="62">
        <f>E27/E20*100</f>
        <v>44.708799195333917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17405</v>
      </c>
      <c r="F28" s="62">
        <f>E28/E20*100</f>
        <v>2.668676287496397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274184</v>
      </c>
      <c r="F29" s="62">
        <f>E29/E20*100</f>
        <v>42.040122907837521</v>
      </c>
    </row>
    <row r="30" spans="1:7" hidden="1" x14ac:dyDescent="0.2">
      <c r="A30" s="63" t="s">
        <v>30</v>
      </c>
      <c r="B30" s="64"/>
      <c r="C30" s="64"/>
      <c r="D30" s="60">
        <v>15</v>
      </c>
      <c r="E30" s="61">
        <v>0</v>
      </c>
      <c r="F30" s="62"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25639</v>
      </c>
      <c r="F31" s="70">
        <f>E31/E20*100</f>
        <v>3.9311801973639828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51</v>
      </c>
      <c r="F37" s="86">
        <f>F19</f>
        <v>43738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519200</v>
      </c>
      <c r="F38" s="90">
        <v>511967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18322863</v>
      </c>
      <c r="F39" s="94">
        <v>18060556</v>
      </c>
    </row>
    <row r="40" spans="1:6" x14ac:dyDescent="0.2">
      <c r="A40" s="71"/>
      <c r="B40" s="95"/>
      <c r="C40" s="95"/>
      <c r="D40" s="96"/>
      <c r="E40" s="97"/>
      <c r="F40" s="98"/>
    </row>
    <row r="41" spans="1:6" ht="15.75" x14ac:dyDescent="0.2">
      <c r="A41" s="76" t="s">
        <v>41</v>
      </c>
      <c r="B41" s="95"/>
      <c r="C41" s="95"/>
      <c r="D41" s="96"/>
      <c r="E41" s="97"/>
      <c r="F41" s="98"/>
    </row>
    <row r="42" spans="1:6" ht="13.5" thickBot="1" x14ac:dyDescent="0.25">
      <c r="A42" s="71"/>
      <c r="B42" s="95"/>
      <c r="C42" s="104"/>
      <c r="D42" s="104"/>
      <c r="E42" s="97"/>
      <c r="F42" s="98"/>
    </row>
    <row r="43" spans="1:6" x14ac:dyDescent="0.2">
      <c r="A43" s="108" t="s">
        <v>42</v>
      </c>
      <c r="B43" s="110" t="s">
        <v>16</v>
      </c>
      <c r="C43" s="112" t="s">
        <v>43</v>
      </c>
      <c r="D43" s="113"/>
      <c r="E43" s="97"/>
      <c r="F43" s="98"/>
    </row>
    <row r="44" spans="1:6" ht="13.5" thickBot="1" x14ac:dyDescent="0.25">
      <c r="A44" s="109"/>
      <c r="B44" s="111"/>
      <c r="C44" s="105" t="s">
        <v>44</v>
      </c>
      <c r="D44" s="106">
        <v>43738</v>
      </c>
      <c r="E44" s="97"/>
      <c r="F44" s="98"/>
    </row>
    <row r="45" spans="1:6" x14ac:dyDescent="0.2">
      <c r="A45" s="107" t="s">
        <v>5</v>
      </c>
      <c r="B45" s="55">
        <v>1</v>
      </c>
      <c r="C45" s="114">
        <v>647562398</v>
      </c>
      <c r="D45" s="115"/>
      <c r="E45" s="97"/>
      <c r="F45" s="98"/>
    </row>
    <row r="46" spans="1:6" x14ac:dyDescent="0.2">
      <c r="A46" s="71"/>
      <c r="B46" s="95"/>
      <c r="C46" s="95"/>
      <c r="D46" s="96"/>
      <c r="E46" s="97"/>
      <c r="F46" s="98"/>
    </row>
    <row r="47" spans="1:6" x14ac:dyDescent="0.2">
      <c r="A47" s="71"/>
      <c r="B47" s="95"/>
      <c r="C47" s="95"/>
      <c r="D47" s="96"/>
      <c r="E47" s="99"/>
      <c r="F47" s="98"/>
    </row>
    <row r="48" spans="1:6" ht="51" x14ac:dyDescent="0.25">
      <c r="A48" s="100" t="s">
        <v>38</v>
      </c>
      <c r="B48" s="101"/>
      <c r="C48" s="101"/>
      <c r="D48" s="102"/>
      <c r="E48" s="102"/>
      <c r="F48" s="103"/>
    </row>
    <row r="50" spans="2:5" x14ac:dyDescent="0.2">
      <c r="B50" s="104"/>
      <c r="C50" s="104"/>
    </row>
    <row r="53" spans="2:5" x14ac:dyDescent="0.2">
      <c r="C53" s="104"/>
      <c r="E53" s="104"/>
    </row>
  </sheetData>
  <mergeCells count="4">
    <mergeCell ref="A43:A44"/>
    <mergeCell ref="B43:B44"/>
    <mergeCell ref="C43:D43"/>
    <mergeCell ref="C45:D4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2020-01-08T08:36:56Z</dcterms:modified>
</cp:coreProperties>
</file>