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F6607AF9-7229-4447-85C4-9FF00177AEA0}" xr6:coauthVersionLast="47" xr6:coauthVersionMax="47" xr10:uidLastSave="{00000000-0000-0000-0000-000000000000}"/>
  <bookViews>
    <workbookView xWindow="-108" yWindow="-108" windowWidth="23256" windowHeight="12576" tabRatio="896" firstSheet="6" activeTab="11" xr2:uid="{00000000-000D-0000-FFFF-FFFF00000000}"/>
  </bookViews>
  <sheets>
    <sheet name="leden 2022" sheetId="47" r:id="rId1"/>
    <sheet name="únor 2022" sheetId="48" r:id="rId2"/>
    <sheet name="březen 2022" sheetId="49" r:id="rId3"/>
    <sheet name="duben 2022" sheetId="50" r:id="rId4"/>
    <sheet name="květen 2022" sheetId="51" r:id="rId5"/>
    <sheet name="červen 2022" sheetId="52" r:id="rId6"/>
    <sheet name="červenec 2022" sheetId="53" r:id="rId7"/>
    <sheet name="srpen 2022" sheetId="54" r:id="rId8"/>
    <sheet name="září 2022" sheetId="55" r:id="rId9"/>
    <sheet name="říjen 2022" sheetId="56" r:id="rId10"/>
    <sheet name="listopad 2022" sheetId="57" r:id="rId11"/>
    <sheet name="prosinec 2022" sheetId="58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58" l="1"/>
  <c r="E30" i="58"/>
  <c r="E27" i="58"/>
  <c r="E24" i="58"/>
  <c r="E21" i="58"/>
  <c r="E20" i="58" l="1"/>
  <c r="F35" i="58" s="1"/>
  <c r="F25" i="58" l="1"/>
  <c r="F24" i="58" s="1"/>
  <c r="F23" i="58"/>
  <c r="F21" i="58" s="1"/>
  <c r="F29" i="58"/>
  <c r="F33" i="58"/>
  <c r="F26" i="58"/>
  <c r="F31" i="58"/>
  <c r="F32" i="58"/>
  <c r="F34" i="58"/>
  <c r="F28" i="58"/>
  <c r="F27" i="58" l="1"/>
  <c r="F30" i="58"/>
  <c r="F20" i="58" s="1"/>
  <c r="D48" i="57"/>
  <c r="E30" i="57"/>
  <c r="E27" i="57"/>
  <c r="E24" i="57"/>
  <c r="E21" i="57"/>
  <c r="D48" i="56"/>
  <c r="E30" i="56"/>
  <c r="E27" i="56"/>
  <c r="E24" i="56"/>
  <c r="E21" i="56"/>
  <c r="E20" i="57" l="1"/>
  <c r="F34" i="57" s="1"/>
  <c r="E20" i="56"/>
  <c r="F29" i="56" s="1"/>
  <c r="E27" i="55"/>
  <c r="F28" i="57" l="1"/>
  <c r="F35" i="57"/>
  <c r="F32" i="57"/>
  <c r="F25" i="57"/>
  <c r="F23" i="57"/>
  <c r="F21" i="57" s="1"/>
  <c r="F31" i="57"/>
  <c r="F29" i="57"/>
  <c r="F26" i="57"/>
  <c r="F33" i="57"/>
  <c r="F26" i="56"/>
  <c r="F32" i="56"/>
  <c r="F28" i="56"/>
  <c r="F27" i="56" s="1"/>
  <c r="F35" i="56"/>
  <c r="F31" i="56"/>
  <c r="F23" i="56"/>
  <c r="F21" i="56" s="1"/>
  <c r="F34" i="56"/>
  <c r="F25" i="56"/>
  <c r="F33" i="56"/>
  <c r="D48" i="55"/>
  <c r="E30" i="55"/>
  <c r="E24" i="55"/>
  <c r="E21" i="55"/>
  <c r="D48" i="54"/>
  <c r="E30" i="54"/>
  <c r="E27" i="54"/>
  <c r="E24" i="54"/>
  <c r="E21" i="54"/>
  <c r="E27" i="53"/>
  <c r="D48" i="53"/>
  <c r="E30" i="53"/>
  <c r="E24" i="53"/>
  <c r="E21" i="53"/>
  <c r="D48" i="52"/>
  <c r="E30" i="52"/>
  <c r="E27" i="52"/>
  <c r="E24" i="52"/>
  <c r="E21" i="52"/>
  <c r="D48" i="51"/>
  <c r="E30" i="51"/>
  <c r="E27" i="51"/>
  <c r="E24" i="51"/>
  <c r="E21" i="51"/>
  <c r="E27" i="50"/>
  <c r="F27" i="57" l="1"/>
  <c r="F24" i="57"/>
  <c r="F30" i="57"/>
  <c r="F24" i="56"/>
  <c r="F30" i="56"/>
  <c r="E20" i="55"/>
  <c r="F28" i="55" s="1"/>
  <c r="E20" i="54"/>
  <c r="F35" i="54" s="1"/>
  <c r="E20" i="53"/>
  <c r="F32" i="53" s="1"/>
  <c r="E20" i="52"/>
  <c r="F28" i="52" s="1"/>
  <c r="E20" i="51"/>
  <c r="F28" i="51" s="1"/>
  <c r="D48" i="50"/>
  <c r="E30" i="50"/>
  <c r="E24" i="50"/>
  <c r="E21" i="50"/>
  <c r="D48" i="49"/>
  <c r="E30" i="49"/>
  <c r="E27" i="49"/>
  <c r="E24" i="49"/>
  <c r="E21" i="49"/>
  <c r="D48" i="48"/>
  <c r="E30" i="48"/>
  <c r="E27" i="48"/>
  <c r="E24" i="48"/>
  <c r="E21" i="48"/>
  <c r="D48" i="47"/>
  <c r="E30" i="47"/>
  <c r="E27" i="47"/>
  <c r="E24" i="47"/>
  <c r="E21" i="47"/>
  <c r="F20" i="57" l="1"/>
  <c r="F20" i="56"/>
  <c r="F29" i="55"/>
  <c r="F27" i="55" s="1"/>
  <c r="F35" i="55"/>
  <c r="F23" i="55"/>
  <c r="F21" i="55" s="1"/>
  <c r="F25" i="55"/>
  <c r="F32" i="55"/>
  <c r="F33" i="55"/>
  <c r="F34" i="55"/>
  <c r="F26" i="55"/>
  <c r="F31" i="55"/>
  <c r="F31" i="54"/>
  <c r="F23" i="54"/>
  <c r="F21" i="54" s="1"/>
  <c r="F25" i="54"/>
  <c r="F29" i="54"/>
  <c r="F32" i="54"/>
  <c r="F33" i="54"/>
  <c r="F26" i="54"/>
  <c r="F34" i="54"/>
  <c r="F28" i="54"/>
  <c r="F35" i="53"/>
  <c r="F31" i="53"/>
  <c r="F25" i="53"/>
  <c r="F29" i="53"/>
  <c r="F23" i="53"/>
  <c r="F21" i="53" s="1"/>
  <c r="F26" i="53"/>
  <c r="F34" i="53"/>
  <c r="F28" i="53"/>
  <c r="F33" i="53"/>
  <c r="F35" i="52"/>
  <c r="F26" i="52"/>
  <c r="F23" i="52"/>
  <c r="F21" i="52" s="1"/>
  <c r="F33" i="52"/>
  <c r="F31" i="52"/>
  <c r="F32" i="52"/>
  <c r="F34" i="52"/>
  <c r="F29" i="52"/>
  <c r="F27" i="52" s="1"/>
  <c r="F25" i="52"/>
  <c r="F35" i="51"/>
  <c r="F23" i="51"/>
  <c r="F21" i="51" s="1"/>
  <c r="F25" i="51"/>
  <c r="F29" i="51"/>
  <c r="F27" i="51" s="1"/>
  <c r="F31" i="51"/>
  <c r="F26" i="51"/>
  <c r="F32" i="51"/>
  <c r="F33" i="51"/>
  <c r="F34" i="51"/>
  <c r="E20" i="50"/>
  <c r="F32" i="50" s="1"/>
  <c r="E20" i="49"/>
  <c r="F32" i="49" s="1"/>
  <c r="E20" i="48"/>
  <c r="F35" i="48" s="1"/>
  <c r="E20" i="47"/>
  <c r="F33" i="47" s="1"/>
  <c r="F30" i="55" l="1"/>
  <c r="F24" i="55"/>
  <c r="F20" i="55" s="1"/>
  <c r="F27" i="54"/>
  <c r="F24" i="54"/>
  <c r="F30" i="54"/>
  <c r="F24" i="53"/>
  <c r="F30" i="53"/>
  <c r="F27" i="53"/>
  <c r="F24" i="52"/>
  <c r="F30" i="52"/>
  <c r="F24" i="51"/>
  <c r="F30" i="51"/>
  <c r="F35" i="50"/>
  <c r="F28" i="50"/>
  <c r="F29" i="50"/>
  <c r="F23" i="50"/>
  <c r="F21" i="50" s="1"/>
  <c r="F31" i="50"/>
  <c r="F26" i="50"/>
  <c r="F25" i="50"/>
  <c r="F33" i="50"/>
  <c r="F34" i="50"/>
  <c r="F28" i="49"/>
  <c r="F35" i="49"/>
  <c r="F33" i="49"/>
  <c r="F34" i="49"/>
  <c r="F29" i="49"/>
  <c r="F25" i="49"/>
  <c r="F31" i="49"/>
  <c r="F23" i="49"/>
  <c r="F21" i="49" s="1"/>
  <c r="F26" i="49"/>
  <c r="F32" i="48"/>
  <c r="F23" i="48"/>
  <c r="F21" i="48" s="1"/>
  <c r="F28" i="48"/>
  <c r="F31" i="48"/>
  <c r="F26" i="48"/>
  <c r="F25" i="48"/>
  <c r="F24" i="48" s="1"/>
  <c r="F29" i="48"/>
  <c r="F34" i="48"/>
  <c r="F33" i="48"/>
  <c r="F25" i="47"/>
  <c r="F28" i="47"/>
  <c r="F29" i="47"/>
  <c r="F35" i="47"/>
  <c r="F32" i="47"/>
  <c r="F31" i="47"/>
  <c r="F30" i="47" s="1"/>
  <c r="F23" i="47"/>
  <c r="F21" i="47" s="1"/>
  <c r="F26" i="47"/>
  <c r="F24" i="47" s="1"/>
  <c r="F34" i="47"/>
  <c r="F20" i="54" l="1"/>
  <c r="F20" i="53"/>
  <c r="F20" i="52"/>
  <c r="F20" i="51"/>
  <c r="F24" i="50"/>
  <c r="F30" i="50"/>
  <c r="F27" i="50"/>
  <c r="F24" i="49"/>
  <c r="F27" i="49"/>
  <c r="F30" i="49"/>
  <c r="F30" i="48"/>
  <c r="F27" i="48"/>
  <c r="F27" i="47"/>
  <c r="F20" i="47"/>
  <c r="F20" i="50" l="1"/>
  <c r="F20" i="49"/>
  <c r="F20" i="48"/>
</calcChain>
</file>

<file path=xl/sharedStrings.xml><?xml version="1.0" encoding="utf-8"?>
<sst xmlns="http://schemas.openxmlformats.org/spreadsheetml/2006/main" count="648" uniqueCount="59">
  <si>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</si>
  <si>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</si>
  <si>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</si>
  <si>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</si>
  <si>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</si>
  <si>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</si>
  <si>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</si>
  <si>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</si>
  <si>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</si>
  <si>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</si>
  <si>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</si>
  <si>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</si>
  <si>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</si>
  <si>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</si>
  <si>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</si>
  <si>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</si>
  <si>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</si>
  <si>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</si>
  <si>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</si>
  <si>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</si>
  <si>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</si>
  <si>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</si>
  <si>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</si>
  <si>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</si>
  <si>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</si>
  <si>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</si>
  <si>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</si>
  <si>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</si>
  <si>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</si>
  <si>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</si>
  <si>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</si>
  <si>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</si>
  <si>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</si>
  <si>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</si>
  <si>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</si>
  <si>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</si>
  <si>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</si>
  <si>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</si>
  <si>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</si>
  <si>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</si>
  <si>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zajištěný fond 103</t>
  </si>
  <si>
    <t>CZ0008475860</t>
  </si>
  <si>
    <t>ISIN</t>
  </si>
  <si>
    <t>Státní bezkupónové dluhopisy a ostatní cenné papíry</t>
  </si>
  <si>
    <t>přijímané centrální bankou k refinancování</t>
  </si>
  <si>
    <t>Vydané vládními institucemi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</si>
  <si>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</si>
  <si>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</si>
  <si>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</si>
  <si>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</si>
  <si>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</si>
  <si>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</si>
  <si>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Raiffeisen květnový zajištěný fond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</si>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</sst>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4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36" xfId="1" applyFont="1" applyFill="1" applyBorder="1" applyAlignment="1">
      <alignment horizontal="left" vertical="center" inden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18" fillId="0" borderId="39" xfId="1" applyFont="1" applyFill="1" applyBorder="1" applyAlignment="1">
      <alignment vertical="center" wrapText="1"/>
    </xf>
    <xf numFmtId="0" fontId="17" fillId="0" borderId="36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38" xfId="1" applyFont="1" applyFill="1" applyBorder="1" applyAlignment="1">
      <alignment horizontal="left" vertical="center" indent="1"/>
    </xf>
    <xf numFmtId="0" fontId="1" fillId="0" borderId="39" xfId="1" applyFont="1" applyBorder="1" applyAlignment="1">
      <alignment vertical="center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7" fillId="0" borderId="13" xfId="1" applyFont="1" applyFill="1" applyBorder="1" applyAlignment="1" applyProtection="1">
      <alignment horizontal="center" vertical="center" wrapText="1"/>
    </xf>
    <xf numFmtId="3" fontId="4" fillId="0" borderId="4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3" xfId="1" applyNumberFormat="1" applyFont="1" applyFill="1" applyBorder="1" applyAlignment="1" applyProtection="1">
      <alignment horizontal="right" vertical="center" wrapText="1" indent="2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37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29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0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2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26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9A6368-EFB4-49BB-941B-4B0397C3F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357795-C117-460F-8BFB-CC4E367C0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8B8F5E-E990-45BA-A114-5506C84784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C5E46A-F700-479F-AB9A-82EDADDC2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6366E9-095E-4467-8E6C-E8EDB5954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111387-4CA2-455E-B4E8-4D79DBC6E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41CD46-7B14-4F67-9FF1-E03596906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A10521-E7CB-4E51-9D1A-6B6540A0B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8BAA43-2AD4-42AF-97CB-ED9B26645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E3623F-F899-4BD1-B478-C135552D1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D448CD-0817-44A1-9EA0-27E5FBD0D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D30F1F-1D49-45C7-8349-0D9A23B75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45CA1-461B-419F-8599-C58EB8F53DBA}">
  <sheetPr>
    <pageSetUpPr fitToPage="1"/>
  </sheetPr>
  <dimension ref="A1:H52"/>
  <sheetViews>
    <sheetView workbookViewId="0">
      <selection activeCell="H10" sqref="H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44592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758340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172578</v>
      </c>
      <c r="F24" s="53">
        <f>+F25+F26</f>
        <v>22.75733839702508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57261</v>
      </c>
      <c r="F25" s="53">
        <f>E25/E20*100</f>
        <v>7.5508347179365458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115317</v>
      </c>
      <c r="F26" s="53">
        <f>E26/E20*100</f>
        <v>15.206503679088534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577933</v>
      </c>
      <c r="F27" s="53">
        <f>+F28+F29</f>
        <v>76.210275074504835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351914</v>
      </c>
      <c r="F28" s="53">
        <f>E28/$E$20*100</f>
        <v>46.405833794867739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226019</v>
      </c>
      <c r="F29" s="53">
        <f>E29/$E$20*100</f>
        <v>29.8044412796371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7829</v>
      </c>
      <c r="F34" s="61">
        <f t="shared" si="0"/>
        <v>1.0323865284700795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46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5193</v>
      </c>
      <c r="D43" s="78">
        <v>182000</v>
      </c>
      <c r="E43" s="77">
        <v>5300</v>
      </c>
      <c r="F43" s="79">
        <v>185749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44592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758229893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FE535-08FF-4192-871D-85ADD004B7E4}">
  <sheetPr>
    <pageSetUpPr fitToPage="1"/>
  </sheetPr>
  <dimension ref="A1:J52"/>
  <sheetViews>
    <sheetView workbookViewId="0">
      <selection activeCell="E49" sqref="E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10" ht="13.8" thickBot="1" x14ac:dyDescent="0.3">
      <c r="A17" s="29"/>
      <c r="B17" s="29"/>
      <c r="C17" s="29"/>
      <c r="D17" s="30"/>
      <c r="E17" s="30"/>
      <c r="F17" s="30"/>
    </row>
    <row r="18" spans="1:10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10" ht="13.8" thickBot="1" x14ac:dyDescent="0.3">
      <c r="A19" s="37"/>
      <c r="B19" s="38"/>
      <c r="C19" s="39"/>
      <c r="D19" s="40"/>
      <c r="E19" s="41" t="s">
        <v>16</v>
      </c>
      <c r="F19" s="42">
        <v>44865</v>
      </c>
      <c r="G19" s="43"/>
    </row>
    <row r="20" spans="1:10" x14ac:dyDescent="0.25">
      <c r="A20" s="44" t="s">
        <v>17</v>
      </c>
      <c r="B20" s="45"/>
      <c r="C20" s="45"/>
      <c r="D20" s="46">
        <v>1</v>
      </c>
      <c r="E20" s="47">
        <f>+E24+E27+E30+E35+E21+E34</f>
        <v>499101</v>
      </c>
      <c r="F20" s="48">
        <f>+F24+F27+F30+F35+F21+F34</f>
        <v>99.999999999999986</v>
      </c>
    </row>
    <row r="21" spans="1:10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10" hidden="1" x14ac:dyDescent="0.25">
      <c r="A22" s="49" t="s">
        <v>44</v>
      </c>
      <c r="B22" s="92"/>
      <c r="C22" s="92"/>
      <c r="D22" s="93"/>
      <c r="E22" s="94"/>
      <c r="F22" s="95"/>
    </row>
    <row r="23" spans="1:10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10" x14ac:dyDescent="0.25">
      <c r="A24" s="49" t="s">
        <v>18</v>
      </c>
      <c r="B24" s="50"/>
      <c r="C24" s="50"/>
      <c r="D24" s="51">
        <v>3</v>
      </c>
      <c r="E24" s="52">
        <f>E25+E26</f>
        <v>474938</v>
      </c>
      <c r="F24" s="53">
        <f>+F25+F26</f>
        <v>95.158695334210904</v>
      </c>
    </row>
    <row r="25" spans="1:10" x14ac:dyDescent="0.25">
      <c r="A25" s="54" t="s">
        <v>19</v>
      </c>
      <c r="B25" s="55"/>
      <c r="C25" s="55"/>
      <c r="D25" s="51">
        <v>4</v>
      </c>
      <c r="E25" s="52">
        <v>8709</v>
      </c>
      <c r="F25" s="53">
        <f>E25/E20*100</f>
        <v>1.7449373974405984</v>
      </c>
      <c r="J25" s="2">
        <v>0</v>
      </c>
    </row>
    <row r="26" spans="1:10" x14ac:dyDescent="0.25">
      <c r="A26" s="54" t="s">
        <v>20</v>
      </c>
      <c r="B26" s="55"/>
      <c r="C26" s="55"/>
      <c r="D26" s="51">
        <v>5</v>
      </c>
      <c r="E26" s="52">
        <v>466229</v>
      </c>
      <c r="F26" s="53">
        <f>E26/E20*100</f>
        <v>93.41375793677031</v>
      </c>
    </row>
    <row r="27" spans="1:10" x14ac:dyDescent="0.25">
      <c r="A27" s="49" t="s">
        <v>21</v>
      </c>
      <c r="B27" s="55"/>
      <c r="C27" s="55"/>
      <c r="D27" s="51">
        <v>9</v>
      </c>
      <c r="E27" s="52">
        <f>E28+E29</f>
        <v>23621</v>
      </c>
      <c r="F27" s="53">
        <f>+F28+F29</f>
        <v>4.7327094115219159</v>
      </c>
    </row>
    <row r="28" spans="1:10" x14ac:dyDescent="0.25">
      <c r="A28" s="54" t="s">
        <v>22</v>
      </c>
      <c r="B28" s="55"/>
      <c r="C28" s="55"/>
      <c r="D28" s="51">
        <v>10</v>
      </c>
      <c r="E28" s="52">
        <v>23621</v>
      </c>
      <c r="F28" s="53">
        <f>E28/$E$20*100</f>
        <v>4.7327094115219159</v>
      </c>
    </row>
    <row r="29" spans="1:10" hidden="1" x14ac:dyDescent="0.25">
      <c r="A29" s="54" t="s">
        <v>23</v>
      </c>
      <c r="B29" s="55"/>
      <c r="C29" s="55"/>
      <c r="D29" s="51">
        <v>11</v>
      </c>
      <c r="E29" s="52">
        <v>0</v>
      </c>
      <c r="F29" s="53">
        <f>E29/$E$20*100</f>
        <v>0</v>
      </c>
    </row>
    <row r="30" spans="1:10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10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10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542</v>
      </c>
      <c r="F34" s="61">
        <f t="shared" si="0"/>
        <v>0.10859525426717238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56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5536</v>
      </c>
      <c r="D43" s="78">
        <v>1232439</v>
      </c>
      <c r="E43" s="77">
        <v>5797</v>
      </c>
      <c r="F43" s="79">
        <v>1290610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44865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496012270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AC185-F473-488D-AEA3-E79C6E8C25AB}">
  <sheetPr>
    <pageSetUpPr fitToPage="1"/>
  </sheetPr>
  <dimension ref="A1:H52"/>
  <sheetViews>
    <sheetView topLeftCell="A10" workbookViewId="0">
      <selection activeCell="G6" sqref="G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44895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436994</v>
      </c>
      <c r="F20" s="48">
        <f>+F24+F27+F30+F35+F21+F34</f>
        <v>99.999999999999986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338746</v>
      </c>
      <c r="F24" s="53">
        <f>+F25+F26</f>
        <v>77.517311450500458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10687</v>
      </c>
      <c r="F25" s="53">
        <f>E25/E20*100</f>
        <v>2.4455713350755386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328059</v>
      </c>
      <c r="F26" s="53">
        <f>E26/E20*100</f>
        <v>75.071740115424916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96849</v>
      </c>
      <c r="F27" s="53">
        <f>+F28+F29</f>
        <v>22.162546854190218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23757</v>
      </c>
      <c r="F28" s="53">
        <f>E28/$E$20*100</f>
        <v>5.4364590818180574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73092</v>
      </c>
      <c r="F29" s="53">
        <f>E29/$E$20*100</f>
        <v>16.726087772372161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1399</v>
      </c>
      <c r="F34" s="61">
        <f t="shared" si="0"/>
        <v>0.32014169530931774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57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563700</v>
      </c>
      <c r="D43" s="78">
        <v>62305534</v>
      </c>
      <c r="E43" s="77">
        <v>593994</v>
      </c>
      <c r="F43" s="79">
        <v>65657263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44895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433435699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CF1D7-BFB1-491C-96B6-3C8629176D0B}">
  <sheetPr>
    <pageSetUpPr fitToPage="1"/>
  </sheetPr>
  <dimension ref="A1:H52"/>
  <sheetViews>
    <sheetView tabSelected="1" workbookViewId="0">
      <selection activeCell="H11" sqref="H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44926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438253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340234</v>
      </c>
      <c r="F24" s="53">
        <f>+F25+F26</f>
        <v>77.634151962450915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10347</v>
      </c>
      <c r="F25" s="53">
        <f>E25/E20*100</f>
        <v>2.3609650133598628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329887</v>
      </c>
      <c r="F26" s="53">
        <f>E26/E20*100</f>
        <v>75.273186949091055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96484</v>
      </c>
      <c r="F27" s="53">
        <f>+F28+F29</f>
        <v>22.015593732387458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23871</v>
      </c>
      <c r="F28" s="53">
        <f>E28/$E$20*100</f>
        <v>5.446853757989107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72613</v>
      </c>
      <c r="F29" s="53">
        <f>E29/$E$20*100</f>
        <v>16.568739974398351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1535</v>
      </c>
      <c r="F34" s="61">
        <f t="shared" si="0"/>
        <v>0.35025430516163042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58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0</v>
      </c>
      <c r="D43" s="78">
        <v>93000</v>
      </c>
      <c r="E43" s="77">
        <v>0</v>
      </c>
      <c r="F43" s="79">
        <v>98245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44926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434352885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89194-F696-4D82-BB68-19548676496D}">
  <sheetPr>
    <pageSetUpPr fitToPage="1"/>
  </sheetPr>
  <dimension ref="A1:H52"/>
  <sheetViews>
    <sheetView workbookViewId="0">
      <selection activeCell="E49" sqref="E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44620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758652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391957</v>
      </c>
      <c r="F24" s="53">
        <f>+F25+F26</f>
        <v>51.664926738478243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56506</v>
      </c>
      <c r="F25" s="53">
        <f>E25/E20*100</f>
        <v>7.4482107738462435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335451</v>
      </c>
      <c r="F26" s="53">
        <f>E26/E20*100</f>
        <v>44.216715964632002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362888</v>
      </c>
      <c r="F27" s="53">
        <f>+F28+F29</f>
        <v>47.833262154452896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134083</v>
      </c>
      <c r="F28" s="53">
        <f>E28/$E$20*100</f>
        <v>17.67384782482614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228805</v>
      </c>
      <c r="F29" s="53">
        <f>E29/$E$20*100</f>
        <v>30.15941432962676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3807</v>
      </c>
      <c r="F34" s="61">
        <f t="shared" si="0"/>
        <v>0.50181110706885368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47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5180</v>
      </c>
      <c r="D43" s="78">
        <v>1969127</v>
      </c>
      <c r="E43" s="77">
        <v>5299</v>
      </c>
      <c r="F43" s="79">
        <v>2014220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44620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758533451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2ECCF-4045-4BAC-894D-4AFAC64C212D}">
  <sheetPr>
    <pageSetUpPr fitToPage="1"/>
  </sheetPr>
  <dimension ref="A1:H52"/>
  <sheetViews>
    <sheetView topLeftCell="A27" workbookViewId="0">
      <selection activeCell="I5" sqref="I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44651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760915</v>
      </c>
      <c r="F20" s="48">
        <f>+F24+F27+F30+F35+F21+F34</f>
        <v>100.00000000000001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419247</v>
      </c>
      <c r="F24" s="53">
        <f>+F25+F26</f>
        <v>55.097744163277106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82513</v>
      </c>
      <c r="F25" s="53">
        <f>E25/E20*100</f>
        <v>10.843918177457404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336734</v>
      </c>
      <c r="F26" s="53">
        <f>E26/E20*100</f>
        <v>44.253825985819702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335981</v>
      </c>
      <c r="F27" s="53">
        <f>+F28+F29</f>
        <v>44.15486618084806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134493</v>
      </c>
      <c r="F28" s="53">
        <f>E28/$E$20*100</f>
        <v>17.675167397146858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201488</v>
      </c>
      <c r="F29" s="53">
        <f>E29/$E$20*100</f>
        <v>26.479698783701199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5687</v>
      </c>
      <c r="F34" s="61">
        <f t="shared" si="0"/>
        <v>0.74738965587483486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48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7114</v>
      </c>
      <c r="D43" s="78">
        <v>531200</v>
      </c>
      <c r="E43" s="77">
        <v>7299</v>
      </c>
      <c r="F43" s="79">
        <v>545011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44651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760789265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B5606-03F7-4867-A4DB-F572A4D30B53}">
  <sheetPr>
    <pageSetUpPr fitToPage="1"/>
  </sheetPr>
  <dimension ref="A1:H52"/>
  <sheetViews>
    <sheetView workbookViewId="0">
      <selection activeCell="F18" sqref="F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44681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762233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576183</v>
      </c>
      <c r="F24" s="53">
        <f>+F25+F26</f>
        <v>75.591453007151358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39408</v>
      </c>
      <c r="F25" s="53">
        <f>E25/E20*100</f>
        <v>5.1700726680686877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536775</v>
      </c>
      <c r="F26" s="53">
        <f>E26/E20*100</f>
        <v>70.421380339082674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181992</v>
      </c>
      <c r="F27" s="53">
        <f>+F28+F29</f>
        <v>23.876163850161305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34455</v>
      </c>
      <c r="F28" s="53">
        <f>E28/$E$20*100</f>
        <v>4.5202713605944638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147537</v>
      </c>
      <c r="F29" s="53">
        <f>E29/$E$20*100</f>
        <v>19.355892489566841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4058</v>
      </c>
      <c r="F34" s="61">
        <f t="shared" si="0"/>
        <v>0.53238314268734099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49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5146</v>
      </c>
      <c r="D43" s="78">
        <v>1705500</v>
      </c>
      <c r="E43" s="77">
        <v>5299</v>
      </c>
      <c r="F43" s="79">
        <v>1756324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44681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762088354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CB404-6D25-4E63-9431-207081A9B441}">
  <sheetPr>
    <pageSetUpPr fitToPage="1"/>
  </sheetPr>
  <dimension ref="A1:H52"/>
  <sheetViews>
    <sheetView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44712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764750</v>
      </c>
      <c r="F20" s="48">
        <f>+F24+F27+F30+F35+F21+F34</f>
        <v>100</v>
      </c>
    </row>
    <row r="21" spans="1:8" x14ac:dyDescent="0.25">
      <c r="A21" s="49" t="s">
        <v>43</v>
      </c>
      <c r="B21" s="92"/>
      <c r="C21" s="92"/>
      <c r="D21" s="93">
        <v>2</v>
      </c>
      <c r="E21" s="94">
        <f>E23</f>
        <v>34306</v>
      </c>
      <c r="F21" s="95">
        <f>F23</f>
        <v>4.4859104282445248</v>
      </c>
    </row>
    <row r="22" spans="1:8" x14ac:dyDescent="0.25">
      <c r="A22" s="49" t="s">
        <v>44</v>
      </c>
      <c r="B22" s="92"/>
      <c r="C22" s="92"/>
      <c r="D22" s="93"/>
      <c r="E22" s="94"/>
      <c r="F22" s="95"/>
    </row>
    <row r="23" spans="1:8" x14ac:dyDescent="0.25">
      <c r="A23" s="54" t="s">
        <v>45</v>
      </c>
      <c r="B23" s="92"/>
      <c r="C23" s="92"/>
      <c r="D23" s="93"/>
      <c r="E23" s="94">
        <v>34306</v>
      </c>
      <c r="F23" s="95">
        <f>E23/E20*100</f>
        <v>4.4859104282445248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721047</v>
      </c>
      <c r="F24" s="53">
        <f>+F25+F26</f>
        <v>94.285322000653807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12835</v>
      </c>
      <c r="F25" s="53">
        <f>E25/E20*100</f>
        <v>1.6783262504086305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708212</v>
      </c>
      <c r="F26" s="53">
        <f>E26/E20*100</f>
        <v>92.606995750245176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9183</v>
      </c>
      <c r="F27" s="53">
        <f>+F28+F29</f>
        <v>1.2007845701209545</v>
      </c>
    </row>
    <row r="28" spans="1:8" hidden="1" x14ac:dyDescent="0.25">
      <c r="A28" s="54" t="s">
        <v>22</v>
      </c>
      <c r="B28" s="55"/>
      <c r="C28" s="55"/>
      <c r="D28" s="51">
        <v>10</v>
      </c>
      <c r="E28" s="52">
        <v>0</v>
      </c>
      <c r="F28" s="53">
        <f>E28/$E$20*100</f>
        <v>0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9183</v>
      </c>
      <c r="F29" s="53">
        <f>E29/$E$20*100</f>
        <v>1.2007845701209545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214</v>
      </c>
      <c r="F34" s="61">
        <f t="shared" si="0"/>
        <v>2.7983000980712654E-2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50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10347</v>
      </c>
      <c r="D43" s="78">
        <v>204280</v>
      </c>
      <c r="E43" s="77">
        <v>10699</v>
      </c>
      <c r="F43" s="79">
        <v>211226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44712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761696582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F8C7-6A6C-47CF-9009-15DDE006E84B}">
  <sheetPr>
    <pageSetUpPr fitToPage="1"/>
  </sheetPr>
  <dimension ref="A1:H52"/>
  <sheetViews>
    <sheetView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44742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495072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460251</v>
      </c>
      <c r="F24" s="53">
        <f>+F25+F26</f>
        <v>92.966477603257715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4647</v>
      </c>
      <c r="F25" s="53">
        <f>E25/E20*100</f>
        <v>0.93865134768276126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455604</v>
      </c>
      <c r="F26" s="53">
        <f>E26/E20*100</f>
        <v>92.027826255574951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34279</v>
      </c>
      <c r="F27" s="53">
        <f>+F28+F29</f>
        <v>6.9240433714692005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34279</v>
      </c>
      <c r="F28" s="53">
        <f>E28/$E$20*100</f>
        <v>6.9240433714692005</v>
      </c>
    </row>
    <row r="29" spans="1:8" hidden="1" x14ac:dyDescent="0.25">
      <c r="A29" s="54" t="s">
        <v>23</v>
      </c>
      <c r="B29" s="55"/>
      <c r="C29" s="55"/>
      <c r="D29" s="51">
        <v>11</v>
      </c>
      <c r="E29" s="52">
        <v>0</v>
      </c>
      <c r="F29" s="53">
        <f>E29/$E$20*100</f>
        <v>0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542</v>
      </c>
      <c r="F34" s="61">
        <f t="shared" si="0"/>
        <v>0.10947902527309158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51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237575461</v>
      </c>
      <c r="D43" s="78">
        <v>498050513</v>
      </c>
      <c r="E43" s="77">
        <v>245581754</v>
      </c>
      <c r="F43" s="79">
        <v>514834815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44742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493519217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1AB62-7CED-4178-B5C2-BC13F33729C8}">
  <sheetPr>
    <pageSetUpPr fitToPage="1"/>
  </sheetPr>
  <dimension ref="A1:H52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44773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496024</v>
      </c>
      <c r="F20" s="48">
        <f>+F24+F27+F30+F35+F21+F34</f>
        <v>100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461051</v>
      </c>
      <c r="F24" s="53">
        <f>+F25+F26</f>
        <v>92.949333096785637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2769</v>
      </c>
      <c r="F25" s="53">
        <f>E25/E20*100</f>
        <v>0.55823911746205823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458282</v>
      </c>
      <c r="F26" s="53">
        <f>E26/E20*100</f>
        <v>92.391093979323585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34431</v>
      </c>
      <c r="F27" s="53">
        <f>+F28+F29</f>
        <v>6.9413979968711192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34431</v>
      </c>
      <c r="F28" s="53">
        <f>E28/$E$20*100</f>
        <v>6.9413979968711192</v>
      </c>
    </row>
    <row r="29" spans="1:8" hidden="1" x14ac:dyDescent="0.25">
      <c r="A29" s="54" t="s">
        <v>23</v>
      </c>
      <c r="B29" s="55"/>
      <c r="C29" s="55"/>
      <c r="D29" s="51">
        <v>11</v>
      </c>
      <c r="E29" s="52">
        <v>0</v>
      </c>
      <c r="F29" s="53">
        <f>E29/$E$20*100</f>
        <v>0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542</v>
      </c>
      <c r="F34" s="61">
        <f t="shared" si="0"/>
        <v>0.10926890634324145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53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5212</v>
      </c>
      <c r="D43" s="78">
        <v>1000060</v>
      </c>
      <c r="E43" s="77">
        <v>5400</v>
      </c>
      <c r="F43" s="79">
        <v>1036062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44773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494299795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D5352-C82D-4209-B9D5-D428A7F4A1D0}">
  <sheetPr>
    <pageSetUpPr fitToPage="1"/>
  </sheetPr>
  <dimension ref="A1:H52"/>
  <sheetViews>
    <sheetView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44804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496451</v>
      </c>
      <c r="F20" s="48">
        <f>+F24+F27+F30+F35+F21+F34</f>
        <v>99.999999999999986</v>
      </c>
    </row>
    <row r="21" spans="1:8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8" hidden="1" x14ac:dyDescent="0.25">
      <c r="A22" s="49" t="s">
        <v>44</v>
      </c>
      <c r="B22" s="92"/>
      <c r="C22" s="92"/>
      <c r="D22" s="93"/>
      <c r="E22" s="94"/>
      <c r="F22" s="95"/>
    </row>
    <row r="23" spans="1:8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471497</v>
      </c>
      <c r="F24" s="53">
        <f>+F25+F26</f>
        <v>94.973522059578883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10537</v>
      </c>
      <c r="F25" s="53">
        <f>E25/E20*100</f>
        <v>2.1224652584041528</v>
      </c>
    </row>
    <row r="26" spans="1:8" x14ac:dyDescent="0.25">
      <c r="A26" s="54" t="s">
        <v>20</v>
      </c>
      <c r="B26" s="55"/>
      <c r="C26" s="55"/>
      <c r="D26" s="51">
        <v>5</v>
      </c>
      <c r="E26" s="52">
        <v>460960</v>
      </c>
      <c r="F26" s="53">
        <f>E26/E20*100</f>
        <v>92.851056801174735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24413</v>
      </c>
      <c r="F27" s="53">
        <f>+F28+F29</f>
        <v>4.9175044465616953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24413</v>
      </c>
      <c r="F28" s="53">
        <f>E28/$E$20*100</f>
        <v>4.9175044465616953</v>
      </c>
    </row>
    <row r="29" spans="1:8" hidden="1" x14ac:dyDescent="0.25">
      <c r="A29" s="54" t="s">
        <v>23</v>
      </c>
      <c r="B29" s="55"/>
      <c r="C29" s="55"/>
      <c r="D29" s="51">
        <v>11</v>
      </c>
      <c r="E29" s="52">
        <v>0</v>
      </c>
      <c r="F29" s="53">
        <f>E29/$E$20*100</f>
        <v>0</v>
      </c>
    </row>
    <row r="30" spans="1:8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541</v>
      </c>
      <c r="F34" s="61">
        <f t="shared" si="0"/>
        <v>0.10897349385941411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54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5385</v>
      </c>
      <c r="D43" s="78">
        <v>1802500</v>
      </c>
      <c r="E43" s="77">
        <v>5599</v>
      </c>
      <c r="F43" s="79">
        <v>1874240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44804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494260429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B3500-E31F-428C-9566-1C77D6E1A398}">
  <sheetPr>
    <pageSetUpPr fitToPage="1"/>
  </sheetPr>
  <dimension ref="A1:J52"/>
  <sheetViews>
    <sheetView workbookViewId="0">
      <selection activeCell="H17" sqref="H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52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0" t="s">
        <v>42</v>
      </c>
      <c r="B8" s="91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10" ht="13.8" thickBot="1" x14ac:dyDescent="0.3">
      <c r="A17" s="29"/>
      <c r="B17" s="29"/>
      <c r="C17" s="29"/>
      <c r="D17" s="30"/>
      <c r="E17" s="30"/>
      <c r="F17" s="30"/>
    </row>
    <row r="18" spans="1:10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10" ht="13.8" thickBot="1" x14ac:dyDescent="0.3">
      <c r="A19" s="37"/>
      <c r="B19" s="38"/>
      <c r="C19" s="39"/>
      <c r="D19" s="40"/>
      <c r="E19" s="41" t="s">
        <v>16</v>
      </c>
      <c r="F19" s="42">
        <v>44834</v>
      </c>
      <c r="G19" s="43"/>
    </row>
    <row r="20" spans="1:10" x14ac:dyDescent="0.25">
      <c r="A20" s="44" t="s">
        <v>17</v>
      </c>
      <c r="B20" s="45"/>
      <c r="C20" s="45"/>
      <c r="D20" s="46">
        <v>1</v>
      </c>
      <c r="E20" s="47">
        <f>+E24+E27+E30+E35+E21+E34</f>
        <v>498248</v>
      </c>
      <c r="F20" s="48">
        <f>+F24+F27+F30+F35+F21+F34</f>
        <v>100</v>
      </c>
    </row>
    <row r="21" spans="1:10" hidden="1" x14ac:dyDescent="0.25">
      <c r="A21" s="49" t="s">
        <v>43</v>
      </c>
      <c r="B21" s="92"/>
      <c r="C21" s="92"/>
      <c r="D21" s="93">
        <v>2</v>
      </c>
      <c r="E21" s="94">
        <f>E23</f>
        <v>0</v>
      </c>
      <c r="F21" s="95">
        <f>F23</f>
        <v>0</v>
      </c>
    </row>
    <row r="22" spans="1:10" hidden="1" x14ac:dyDescent="0.25">
      <c r="A22" s="49" t="s">
        <v>44</v>
      </c>
      <c r="B22" s="92"/>
      <c r="C22" s="92"/>
      <c r="D22" s="93"/>
      <c r="E22" s="94"/>
      <c r="F22" s="95"/>
    </row>
    <row r="23" spans="1:10" hidden="1" x14ac:dyDescent="0.25">
      <c r="A23" s="54" t="s">
        <v>45</v>
      </c>
      <c r="B23" s="92"/>
      <c r="C23" s="92"/>
      <c r="D23" s="93"/>
      <c r="E23" s="94">
        <v>0</v>
      </c>
      <c r="F23" s="95">
        <f>E23/E20*100</f>
        <v>0</v>
      </c>
    </row>
    <row r="24" spans="1:10" x14ac:dyDescent="0.25">
      <c r="A24" s="49" t="s">
        <v>18</v>
      </c>
      <c r="B24" s="50"/>
      <c r="C24" s="50"/>
      <c r="D24" s="51">
        <v>3</v>
      </c>
      <c r="E24" s="52">
        <f>E25+E26</f>
        <v>474201</v>
      </c>
      <c r="F24" s="53">
        <f>+F25+F26</f>
        <v>95.173688604871472</v>
      </c>
    </row>
    <row r="25" spans="1:10" x14ac:dyDescent="0.25">
      <c r="A25" s="54" t="s">
        <v>19</v>
      </c>
      <c r="B25" s="55"/>
      <c r="C25" s="55"/>
      <c r="D25" s="51">
        <v>4</v>
      </c>
      <c r="E25" s="52">
        <v>10649</v>
      </c>
      <c r="F25" s="53">
        <f>E25/E20*100</f>
        <v>2.1372890608692861</v>
      </c>
      <c r="J25" s="2">
        <v>0</v>
      </c>
    </row>
    <row r="26" spans="1:10" x14ac:dyDescent="0.25">
      <c r="A26" s="54" t="s">
        <v>20</v>
      </c>
      <c r="B26" s="55"/>
      <c r="C26" s="55"/>
      <c r="D26" s="51">
        <v>5</v>
      </c>
      <c r="E26" s="52">
        <v>463552</v>
      </c>
      <c r="F26" s="53">
        <f>E26/E20*100</f>
        <v>93.03639954400218</v>
      </c>
    </row>
    <row r="27" spans="1:10" x14ac:dyDescent="0.25">
      <c r="A27" s="49" t="s">
        <v>21</v>
      </c>
      <c r="B27" s="55"/>
      <c r="C27" s="55"/>
      <c r="D27" s="51">
        <v>9</v>
      </c>
      <c r="E27" s="52">
        <f>E28+E29</f>
        <v>23505</v>
      </c>
      <c r="F27" s="53">
        <f>+F28+F29</f>
        <v>4.7175302259115943</v>
      </c>
    </row>
    <row r="28" spans="1:10" x14ac:dyDescent="0.25">
      <c r="A28" s="54" t="s">
        <v>22</v>
      </c>
      <c r="B28" s="55"/>
      <c r="C28" s="55"/>
      <c r="D28" s="51">
        <v>10</v>
      </c>
      <c r="E28" s="52">
        <v>23505</v>
      </c>
      <c r="F28" s="53">
        <f>E28/$E$20*100</f>
        <v>4.7175302259115943</v>
      </c>
    </row>
    <row r="29" spans="1:10" hidden="1" x14ac:dyDescent="0.25">
      <c r="A29" s="54" t="s">
        <v>23</v>
      </c>
      <c r="B29" s="55"/>
      <c r="C29" s="55"/>
      <c r="D29" s="51">
        <v>11</v>
      </c>
      <c r="E29" s="52">
        <v>0</v>
      </c>
      <c r="F29" s="53">
        <f>E29/$E$20*100</f>
        <v>0</v>
      </c>
    </row>
    <row r="30" spans="1:10" hidden="1" x14ac:dyDescent="0.25">
      <c r="A30" s="96" t="s">
        <v>24</v>
      </c>
      <c r="B30" s="97"/>
      <c r="C30" s="97"/>
      <c r="D30" s="93">
        <v>12</v>
      </c>
      <c r="E30" s="94">
        <f>E31+E32</f>
        <v>0</v>
      </c>
      <c r="F30" s="95">
        <f>+F31+F32+F33</f>
        <v>0</v>
      </c>
    </row>
    <row r="31" spans="1:10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10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57" t="s">
        <v>28</v>
      </c>
      <c r="B34" s="58"/>
      <c r="C34" s="58"/>
      <c r="D34" s="59">
        <v>24</v>
      </c>
      <c r="E34" s="60">
        <v>542</v>
      </c>
      <c r="F34" s="61">
        <f t="shared" si="0"/>
        <v>0.10878116921693615</v>
      </c>
    </row>
    <row r="35" spans="1:6" ht="13.8" hidden="1" thickBot="1" x14ac:dyDescent="0.3">
      <c r="A35" s="98" t="s">
        <v>29</v>
      </c>
      <c r="B35" s="99"/>
      <c r="C35" s="99"/>
      <c r="D35" s="100">
        <v>24</v>
      </c>
      <c r="E35" s="101">
        <v>0</v>
      </c>
      <c r="F35" s="102">
        <f>E35/$E$20*100</f>
        <v>0</v>
      </c>
    </row>
    <row r="36" spans="1:6" x14ac:dyDescent="0.25">
      <c r="A36" s="62"/>
      <c r="B36" s="63"/>
      <c r="C36" s="63"/>
      <c r="D36" s="64"/>
      <c r="E36" s="65"/>
      <c r="F36" s="66"/>
    </row>
    <row r="37" spans="1:6" x14ac:dyDescent="0.25">
      <c r="A37" s="62"/>
      <c r="B37" s="63"/>
      <c r="C37" s="63"/>
      <c r="D37" s="64"/>
      <c r="E37" s="65"/>
      <c r="F37" s="66"/>
    </row>
    <row r="38" spans="1:6" ht="15.6" x14ac:dyDescent="0.25">
      <c r="A38" s="67" t="s">
        <v>30</v>
      </c>
      <c r="B38" s="68"/>
      <c r="C38" s="68"/>
      <c r="D38" s="68"/>
      <c r="E38" s="68"/>
      <c r="F38" s="68"/>
    </row>
    <row r="39" spans="1:6" ht="13.8" thickBot="1" x14ac:dyDescent="0.3">
      <c r="B39" s="69"/>
      <c r="C39" s="69"/>
      <c r="D39" s="70"/>
      <c r="E39" s="71"/>
      <c r="F39" s="72"/>
    </row>
    <row r="40" spans="1:6" x14ac:dyDescent="0.25">
      <c r="A40" s="105" t="s">
        <v>31</v>
      </c>
      <c r="B40" s="108" t="s">
        <v>13</v>
      </c>
      <c r="C40" s="111" t="s">
        <v>32</v>
      </c>
      <c r="D40" s="112"/>
      <c r="E40" s="111" t="s">
        <v>33</v>
      </c>
      <c r="F40" s="112"/>
    </row>
    <row r="41" spans="1:6" x14ac:dyDescent="0.25">
      <c r="A41" s="106"/>
      <c r="B41" s="109"/>
      <c r="C41" s="73" t="s">
        <v>34</v>
      </c>
      <c r="D41" s="74" t="s">
        <v>35</v>
      </c>
      <c r="E41" s="73" t="s">
        <v>34</v>
      </c>
      <c r="F41" s="74" t="s">
        <v>35</v>
      </c>
    </row>
    <row r="42" spans="1:6" ht="13.8" thickBot="1" x14ac:dyDescent="0.3">
      <c r="A42" s="107"/>
      <c r="B42" s="110"/>
      <c r="C42" s="113" t="s">
        <v>55</v>
      </c>
      <c r="D42" s="113"/>
      <c r="E42" s="113"/>
      <c r="F42" s="114"/>
    </row>
    <row r="43" spans="1:6" ht="13.8" thickBot="1" x14ac:dyDescent="0.3">
      <c r="A43" s="75" t="s">
        <v>41</v>
      </c>
      <c r="B43" s="76">
        <v>1</v>
      </c>
      <c r="C43" s="77">
        <v>7564</v>
      </c>
      <c r="D43" s="78">
        <v>356609</v>
      </c>
      <c r="E43" s="77">
        <v>7894</v>
      </c>
      <c r="F43" s="79">
        <v>372157</v>
      </c>
    </row>
    <row r="44" spans="1:6" x14ac:dyDescent="0.25">
      <c r="A44" s="62"/>
      <c r="B44" s="69"/>
      <c r="C44" s="80"/>
      <c r="D44" s="80"/>
      <c r="E44" s="80"/>
      <c r="F44" s="80"/>
    </row>
    <row r="45" spans="1:6" ht="15.6" x14ac:dyDescent="0.25">
      <c r="A45" s="67" t="s">
        <v>37</v>
      </c>
      <c r="B45" s="69"/>
      <c r="C45" s="69"/>
      <c r="D45" s="70"/>
      <c r="E45" s="80"/>
      <c r="F45" s="80"/>
    </row>
    <row r="46" spans="1:6" ht="13.8" thickBot="1" x14ac:dyDescent="0.3">
      <c r="A46" s="62"/>
      <c r="B46" s="69"/>
      <c r="C46" s="86"/>
      <c r="D46" s="86"/>
      <c r="E46" s="80"/>
      <c r="F46" s="80"/>
    </row>
    <row r="47" spans="1:6" x14ac:dyDescent="0.25">
      <c r="A47" s="115" t="s">
        <v>31</v>
      </c>
      <c r="B47" s="117" t="s">
        <v>13</v>
      </c>
      <c r="C47" s="118" t="s">
        <v>38</v>
      </c>
      <c r="D47" s="119"/>
      <c r="E47" s="80"/>
      <c r="F47" s="80"/>
    </row>
    <row r="48" spans="1:6" ht="13.8" thickBot="1" x14ac:dyDescent="0.3">
      <c r="A48" s="116"/>
      <c r="B48" s="110"/>
      <c r="C48" s="87" t="s">
        <v>39</v>
      </c>
      <c r="D48" s="88">
        <f>F19</f>
        <v>44834</v>
      </c>
      <c r="E48" s="80"/>
      <c r="F48" s="80"/>
    </row>
    <row r="49" spans="1:6" x14ac:dyDescent="0.25">
      <c r="A49" s="89" t="s">
        <v>41</v>
      </c>
      <c r="B49" s="46">
        <v>1</v>
      </c>
      <c r="C49" s="103">
        <v>495603638</v>
      </c>
      <c r="D49" s="104"/>
      <c r="E49" s="71"/>
      <c r="F49" s="72"/>
    </row>
    <row r="50" spans="1:6" x14ac:dyDescent="0.25">
      <c r="A50" s="62"/>
      <c r="B50" s="69"/>
      <c r="C50" s="69"/>
      <c r="D50" s="81"/>
      <c r="E50" s="71"/>
      <c r="F50" s="72"/>
    </row>
    <row r="51" spans="1:6" x14ac:dyDescent="0.25">
      <c r="A51" s="62"/>
      <c r="B51" s="69"/>
      <c r="C51" s="69"/>
      <c r="D51" s="70"/>
      <c r="E51" s="71"/>
      <c r="F51" s="72"/>
    </row>
    <row r="52" spans="1:6" ht="52.8" x14ac:dyDescent="0.3">
      <c r="A52" s="82" t="s">
        <v>36</v>
      </c>
      <c r="B52" s="83"/>
      <c r="C52" s="83"/>
      <c r="D52" s="84"/>
      <c r="E52" s="84"/>
      <c r="F52" s="85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2023-01-06T13:19:41Z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2020-11-24T10:31:52Z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7adfb910-630d-40f5-bc8d-49ce01c9a2d2</vt:lpwstr>
  </property>
  <property fmtid="{D5CDD505-2E9C-101B-9397-08002B2CF9AE}" pid="8" name="MSIP_Label_2a6524ed-fb1a-49fd-bafe-15c5e5ffd047_ContentBits">
    <vt:lpwstr>0</vt:lpwstr>
  </property>
</Properties>
</file>