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9465" firstSheet="3" activeTab="11"/>
  </bookViews>
  <sheets>
    <sheet name="leden 2017" sheetId="14" r:id="rId1"/>
    <sheet name="únor 2017" sheetId="15" r:id="rId2"/>
    <sheet name="březen 2017" sheetId="16" r:id="rId3"/>
    <sheet name="duben 2017" sheetId="17" r:id="rId4"/>
    <sheet name="květen 2017" sheetId="18" r:id="rId5"/>
    <sheet name="červen 2017" sheetId="19" r:id="rId6"/>
    <sheet name="červenec 2017" sheetId="20" r:id="rId7"/>
    <sheet name="srpen 2017" sheetId="21" r:id="rId8"/>
    <sheet name="září 2017" sheetId="22" r:id="rId9"/>
    <sheet name="říjen 2017" sheetId="23" r:id="rId10"/>
    <sheet name="listopad 2017" sheetId="24" r:id="rId11"/>
    <sheet name="prosinec 2017" sheetId="25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31" i="25" l="1"/>
  <c r="E28" i="25"/>
  <c r="E25" i="25"/>
  <c r="E24" i="25" l="1"/>
  <c r="F34" i="25" s="1"/>
  <c r="E31" i="24"/>
  <c r="E28" i="24"/>
  <c r="E25" i="24"/>
  <c r="F32" i="25" l="1"/>
  <c r="F27" i="25"/>
  <c r="F26" i="25"/>
  <c r="F33" i="25"/>
  <c r="F29" i="25"/>
  <c r="F35" i="25"/>
  <c r="F30" i="25"/>
  <c r="E24" i="24"/>
  <c r="F34" i="24" s="1"/>
  <c r="E31" i="23"/>
  <c r="E28" i="23"/>
  <c r="E25" i="23"/>
  <c r="F31" i="25" l="1"/>
  <c r="F25" i="25"/>
  <c r="F28" i="25"/>
  <c r="F32" i="24"/>
  <c r="F27" i="24"/>
  <c r="F26" i="24"/>
  <c r="F25" i="24" s="1"/>
  <c r="F33" i="24"/>
  <c r="F29" i="24"/>
  <c r="F35" i="24"/>
  <c r="F30" i="24"/>
  <c r="E24" i="23"/>
  <c r="F34" i="23" s="1"/>
  <c r="E31" i="22"/>
  <c r="E28" i="22"/>
  <c r="E25" i="22"/>
  <c r="F24" i="25" l="1"/>
  <c r="F31" i="24"/>
  <c r="F28" i="24"/>
  <c r="F27" i="23"/>
  <c r="F29" i="23"/>
  <c r="F33" i="23"/>
  <c r="F31" i="23" s="1"/>
  <c r="F32" i="23"/>
  <c r="F26" i="23"/>
  <c r="F30" i="23"/>
  <c r="F28" i="23" s="1"/>
  <c r="F35" i="23"/>
  <c r="E24" i="22"/>
  <c r="F35" i="22" s="1"/>
  <c r="F29" i="22"/>
  <c r="F34" i="22"/>
  <c r="F30" i="22"/>
  <c r="E31" i="21"/>
  <c r="E28" i="21"/>
  <c r="E25" i="21"/>
  <c r="F24" i="24" l="1"/>
  <c r="F25" i="23"/>
  <c r="F24" i="23" s="1"/>
  <c r="F33" i="22"/>
  <c r="F27" i="22"/>
  <c r="F32" i="22"/>
  <c r="F31" i="22" s="1"/>
  <c r="F26" i="22"/>
  <c r="F28" i="22"/>
  <c r="F25" i="22"/>
  <c r="E24" i="21"/>
  <c r="F34" i="21" s="1"/>
  <c r="E31" i="20"/>
  <c r="E28" i="20"/>
  <c r="E25" i="20"/>
  <c r="F24" i="22" l="1"/>
  <c r="F32" i="21"/>
  <c r="F27" i="21"/>
  <c r="F26" i="21"/>
  <c r="F33" i="21"/>
  <c r="F29" i="21"/>
  <c r="F35" i="21"/>
  <c r="F30" i="21"/>
  <c r="E24" i="20"/>
  <c r="F34" i="20" s="1"/>
  <c r="E31" i="19"/>
  <c r="E28" i="19"/>
  <c r="E25" i="19"/>
  <c r="F31" i="21" l="1"/>
  <c r="F25" i="21"/>
  <c r="F28" i="21"/>
  <c r="F32" i="20"/>
  <c r="F27" i="20"/>
  <c r="F26" i="20"/>
  <c r="F25" i="20" s="1"/>
  <c r="F33" i="20"/>
  <c r="F29" i="20"/>
  <c r="F35" i="20"/>
  <c r="F30" i="20"/>
  <c r="E24" i="19"/>
  <c r="F34" i="19" s="1"/>
  <c r="E31" i="18"/>
  <c r="E28" i="18"/>
  <c r="E25" i="18"/>
  <c r="E24" i="18" s="1"/>
  <c r="F24" i="21" l="1"/>
  <c r="F31" i="20"/>
  <c r="F28" i="20"/>
  <c r="F32" i="19"/>
  <c r="F27" i="19"/>
  <c r="F26" i="19"/>
  <c r="F33" i="19"/>
  <c r="F29" i="19"/>
  <c r="F35" i="19"/>
  <c r="F30" i="19"/>
  <c r="F34" i="18"/>
  <c r="F35" i="18"/>
  <c r="F33" i="18"/>
  <c r="F30" i="18"/>
  <c r="F27" i="18"/>
  <c r="F26" i="18"/>
  <c r="F29" i="18"/>
  <c r="F32" i="18"/>
  <c r="E31" i="17"/>
  <c r="E28" i="17"/>
  <c r="E25" i="17"/>
  <c r="E24" i="17" s="1"/>
  <c r="F24" i="20" l="1"/>
  <c r="F31" i="19"/>
  <c r="F25" i="19"/>
  <c r="F28" i="19"/>
  <c r="F28" i="18"/>
  <c r="F31" i="18"/>
  <c r="F25" i="18"/>
  <c r="F24" i="18" s="1"/>
  <c r="F34" i="17"/>
  <c r="F33" i="17"/>
  <c r="F30" i="17"/>
  <c r="F27" i="17"/>
  <c r="F35" i="17"/>
  <c r="F26" i="17"/>
  <c r="F25" i="17" s="1"/>
  <c r="F29" i="17"/>
  <c r="F28" i="17" s="1"/>
  <c r="F32" i="17"/>
  <c r="F31" i="17" s="1"/>
  <c r="E25" i="16"/>
  <c r="E31" i="16"/>
  <c r="E28" i="16"/>
  <c r="F24" i="19" l="1"/>
  <c r="F24" i="17"/>
  <c r="E24" i="16"/>
  <c r="F35" i="16" s="1"/>
  <c r="E31" i="15"/>
  <c r="E28" i="15"/>
  <c r="E25" i="15"/>
  <c r="F30" i="16" l="1"/>
  <c r="F29" i="16"/>
  <c r="F33" i="16"/>
  <c r="F27" i="16"/>
  <c r="F26" i="16"/>
  <c r="F34" i="16"/>
  <c r="F32" i="16"/>
  <c r="F31" i="16" s="1"/>
  <c r="E24" i="15"/>
  <c r="F34" i="15" s="1"/>
  <c r="E31" i="14"/>
  <c r="E28" i="14"/>
  <c r="E25" i="14"/>
  <c r="F28" i="16" l="1"/>
  <c r="F25" i="16"/>
  <c r="F32" i="15"/>
  <c r="F30" i="15"/>
  <c r="F26" i="15"/>
  <c r="F35" i="15"/>
  <c r="F29" i="15"/>
  <c r="F27" i="15"/>
  <c r="F33" i="15"/>
  <c r="F31" i="15" s="1"/>
  <c r="E24" i="14"/>
  <c r="F34" i="14" s="1"/>
  <c r="F24" i="16" l="1"/>
  <c r="F28" i="15"/>
  <c r="F25" i="15"/>
  <c r="F32" i="14"/>
  <c r="F27" i="14"/>
  <c r="F26" i="14"/>
  <c r="F33" i="14"/>
  <c r="F29" i="14"/>
  <c r="F35" i="14"/>
  <c r="F30" i="14"/>
  <c r="F24" i="15" l="1"/>
  <c r="F31" i="14"/>
  <c r="F25" i="14"/>
  <c r="F28" i="14"/>
  <c r="F24" i="14" l="1"/>
</calcChain>
</file>

<file path=xl/sharedStrings.xml><?xml version="1.0" encoding="utf-8"?>
<sst xmlns="http://schemas.openxmlformats.org/spreadsheetml/2006/main" count="540" uniqueCount="53">
  <si>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</si>
  <si>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</si>
  <si>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</si>
  <si>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CZ0008474368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</si>
  <si>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</si>
  <si>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</si>
  <si>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</si>
  <si>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</si>
  <si>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</si>
  <si>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</si>
  <si>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</si>
  <si>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</si>
  <si>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</si>
  <si>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</si>
  <si>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</si>
  <si>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</si>
  <si>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</si>
  <si>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</si>
  <si>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</si>
  <si>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</si>
  <si>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</si>
  <si>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</si>
  <si>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</si>
  <si>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</si>
  <si>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</si>
  <si>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</si>
  <si>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</si>
  <si>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</si>
  <si>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</si>
  <si>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</si>
  <si>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</si>
  <si>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Raiffeisen investiční společnost a.s.
Praha 4, Hvězdova 1716/2b, PSČ 140 78, IČ: 29146739
zapsaná v obchodním rejstříku vedeném Městským soudem v Praze, oddíl B, vložka 18837
http://www.rfis.cz</t>
  </si>
  <si>
    <t>ISIN třídy</t>
  </si>
  <si>
    <t>Počet podílových listů (ks)</t>
  </si>
  <si>
    <t>Hodnota podílových listů (Kč)</t>
  </si>
  <si>
    <t>vydané PL</t>
  </si>
  <si>
    <t>odkoupené PL</t>
  </si>
  <si>
    <t>CZ0008474954</t>
  </si>
  <si>
    <t>Třída A1 - Kapitalizační CZ0008474368</t>
  </si>
  <si>
    <t>Třída A2 - Kapitalizační CZ0008474954</t>
  </si>
  <si>
    <t>Raiffeisen fond alternativní</t>
  </si>
  <si>
    <t>za období 1.1. - 31.1.2017</t>
  </si>
  <si>
    <t>za období 1.2. - 28.2.2017</t>
  </si>
  <si>
    <t>za období 1.3. - 31.3.2017</t>
  </si>
  <si>
    <t>za období 1.4. - 30.4.2017</t>
  </si>
  <si>
    <t>za období 1.5. - 31.5.2017</t>
  </si>
  <si>
    <t>za období 1.6. - 30.6.2017</t>
  </si>
  <si>
    <t>za období 1.7. - 31.7.2017</t>
  </si>
  <si>
    <t>za období 1.8. - 31.8.2017</t>
  </si>
  <si>
    <t>za období 1.9. - 30.9.2017</t>
  </si>
  <si>
    <t>za období 1.10. - 31.10.2017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</si>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</sst>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17" fillId="0" borderId="0" xfId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3" fontId="20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7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0" fontId="1" fillId="0" borderId="25" xfId="1" applyFont="1" applyFill="1" applyBorder="1" applyAlignment="1">
      <alignment horizontal="left" vertical="center" indent="1"/>
    </xf>
    <xf numFmtId="0" fontId="17" fillId="0" borderId="23" xfId="1" applyFont="1" applyFill="1" applyBorder="1" applyAlignment="1" applyProtection="1">
      <alignment horizontal="center" vertical="center" wrapText="1"/>
    </xf>
    <xf numFmtId="3" fontId="9" fillId="0" borderId="26" xfId="1" applyNumberFormat="1" applyFont="1" applyFill="1" applyBorder="1" applyAlignment="1" applyProtection="1">
      <alignment horizontal="right" indent="1"/>
    </xf>
    <xf numFmtId="3" fontId="1" fillId="0" borderId="24" xfId="1" applyNumberFormat="1" applyBorder="1" applyAlignment="1">
      <alignment horizontal="right" indent="1"/>
    </xf>
    <xf numFmtId="3" fontId="4" fillId="0" borderId="26" xfId="1" applyNumberFormat="1" applyFont="1" applyFill="1" applyBorder="1" applyAlignment="1" applyProtection="1">
      <alignment horizontal="right" indent="1" shrinkToFit="1"/>
      <protection locked="0"/>
    </xf>
    <xf numFmtId="3" fontId="1" fillId="0" borderId="34" xfId="1" applyNumberFormat="1" applyFont="1" applyFill="1" applyBorder="1" applyAlignment="1" applyProtection="1">
      <alignment horizontal="right" indent="1"/>
    </xf>
    <xf numFmtId="3" fontId="9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3" fillId="0" borderId="0" xfId="1" applyFont="1" applyBorder="1" applyAlignment="1">
      <alignment horizontal="left" vertical="center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3" fontId="1" fillId="0" borderId="17" xfId="1" applyNumberFormat="1" applyBorder="1" applyAlignment="1">
      <alignment horizontal="right" indent="1"/>
    </xf>
    <xf numFmtId="3" fontId="9" fillId="0" borderId="25" xfId="1" applyNumberFormat="1" applyFont="1" applyFill="1" applyBorder="1" applyAlignment="1" applyProtection="1">
      <alignment horizontal="right" inden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3" fontId="1" fillId="0" borderId="15" xfId="1" applyNumberFormat="1" applyBorder="1" applyAlignment="1">
      <alignment horizontal="right" indent="1"/>
    </xf>
    <xf numFmtId="3" fontId="9" fillId="0" borderId="23" xfId="1" applyNumberFormat="1" applyFont="1" applyFill="1" applyBorder="1" applyAlignment="1" applyProtection="1">
      <alignment horizontal="right" indent="1"/>
    </xf>
    <xf numFmtId="3" fontId="4" fillId="0" borderId="25" xfId="1" applyNumberFormat="1" applyFont="1" applyFill="1" applyBorder="1" applyAlignment="1" applyProtection="1">
      <alignment horizontal="right" indent="1" shrinkToFit="1"/>
      <protection locked="0"/>
    </xf>
    <xf numFmtId="3" fontId="1" fillId="0" borderId="25" xfId="1" applyNumberFormat="1" applyFont="1" applyFill="1" applyBorder="1" applyAlignment="1" applyProtection="1">
      <alignment horizontal="right" inden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 wrapText="1"/>
    </xf>
    <xf numFmtId="0" fontId="20" fillId="0" borderId="8" xfId="1" applyFont="1" applyFill="1" applyBorder="1" applyAlignment="1">
      <alignment horizontal="center" vertical="center"/>
    </xf>
    <xf numFmtId="0" fontId="20" fillId="0" borderId="28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29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Border="1" applyAlignment="1">
      <alignment horizontal="center"/>
    </xf>
    <xf numFmtId="0" fontId="20" fillId="0" borderId="30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E15" sqref="E1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04"/>
      <c r="B15" s="104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42766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372157</v>
      </c>
      <c r="F24" s="56">
        <f>+F25+F28+F31+F35</f>
        <v>100.00000000000001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E26+E27</f>
        <v>42499</v>
      </c>
      <c r="F25" s="61">
        <f>+F26+F27</f>
        <v>11.419642785168625</v>
      </c>
    </row>
    <row r="26" spans="1:6" x14ac:dyDescent="0.2">
      <c r="A26" s="62" t="s">
        <v>20</v>
      </c>
      <c r="B26" s="63"/>
      <c r="C26" s="63"/>
      <c r="D26" s="59">
        <v>4</v>
      </c>
      <c r="E26" s="60">
        <v>42499</v>
      </c>
      <c r="F26" s="61">
        <f>E26/$E$24*100</f>
        <v>11.419642785168625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115850</v>
      </c>
      <c r="F28" s="61">
        <f>+F29+F30</f>
        <v>31.129335199929063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53552</v>
      </c>
      <c r="F29" s="61">
        <f>E29/$E$24*100</f>
        <v>14.389625883699622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62298</v>
      </c>
      <c r="F30" s="61">
        <f>E30/$E$24*100</f>
        <v>16.73970931622944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213405</v>
      </c>
      <c r="F31" s="61">
        <f>+F32+F33</f>
        <v>57.342734383606924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1889</v>
      </c>
      <c r="F32" s="61">
        <f>E32/$E$24*100</f>
        <v>0.50758147770967632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211516</v>
      </c>
      <c r="F33" s="61">
        <f>E33/$E$24*100</f>
        <v>56.835152905897246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403</v>
      </c>
      <c r="F35" s="68">
        <f>E35/E24*100</f>
        <v>0.10828763129539414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41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7510724</v>
      </c>
      <c r="D43" s="89">
        <v>928563</v>
      </c>
      <c r="E43" s="88">
        <v>8233877.7800000003</v>
      </c>
      <c r="F43" s="90">
        <v>1016844</v>
      </c>
    </row>
    <row r="44" spans="1:6" ht="13.5" thickBot="1" x14ac:dyDescent="0.25">
      <c r="A44" s="91" t="s">
        <v>37</v>
      </c>
      <c r="B44" s="92">
        <v>2</v>
      </c>
      <c r="C44" s="93">
        <v>3966815</v>
      </c>
      <c r="D44" s="94">
        <v>349946</v>
      </c>
      <c r="E44" s="95">
        <v>4164621.47</v>
      </c>
      <c r="F44" s="96">
        <v>366968.06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J44" sqref="J44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15"/>
      <c r="B15" s="115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43039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508849</v>
      </c>
      <c r="F24" s="56">
        <f>+F25+F28+F31+F35</f>
        <v>100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66339</v>
      </c>
      <c r="F25" s="61">
        <f>+F26+F27</f>
        <v>13.037069936267931</v>
      </c>
    </row>
    <row r="26" spans="1:6" x14ac:dyDescent="0.2">
      <c r="A26" s="62" t="s">
        <v>20</v>
      </c>
      <c r="B26" s="63"/>
      <c r="C26" s="63"/>
      <c r="D26" s="59">
        <v>4</v>
      </c>
      <c r="E26" s="60">
        <v>66339</v>
      </c>
      <c r="F26" s="61">
        <f>E26/$E$24*100</f>
        <v>13.037069936267931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149063</v>
      </c>
      <c r="F28" s="61">
        <f>+F29+F30</f>
        <v>29.294152096201429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70485</v>
      </c>
      <c r="F29" s="61">
        <f>E29/$E$24*100</f>
        <v>13.851849959418217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78578</v>
      </c>
      <c r="F30" s="61">
        <f>E30/$E$24*100</f>
        <v>15.442302136783212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288031</v>
      </c>
      <c r="F31" s="61">
        <f>+F32+F33</f>
        <v>56.604415062228675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0</v>
      </c>
      <c r="F32" s="61">
        <f>E32/$E$24*100</f>
        <v>0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288031</v>
      </c>
      <c r="F33" s="61">
        <f>E33/$E$24*100</f>
        <v>56.604415062228675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5416</v>
      </c>
      <c r="F35" s="68">
        <f>E35/E24*100</f>
        <v>1.0643629053019659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50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9081482</v>
      </c>
      <c r="D43" s="116">
        <v>1258306</v>
      </c>
      <c r="E43" s="106">
        <v>10013427.029999999</v>
      </c>
      <c r="F43" s="106">
        <v>1387736.19</v>
      </c>
    </row>
    <row r="44" spans="1:6" ht="13.5" thickBot="1" x14ac:dyDescent="0.25">
      <c r="A44" s="91" t="s">
        <v>37</v>
      </c>
      <c r="B44" s="92">
        <v>2</v>
      </c>
      <c r="C44" s="93">
        <v>4453741</v>
      </c>
      <c r="D44" s="117">
        <v>771123</v>
      </c>
      <c r="E44" s="118">
        <v>4695044.8</v>
      </c>
      <c r="F44" s="119">
        <v>810821.42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45" sqref="I4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20"/>
      <c r="B15" s="120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43069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496485</v>
      </c>
      <c r="F24" s="56">
        <f>+F25+F28+F31+F35</f>
        <v>99.999999999999986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65968</v>
      </c>
      <c r="F25" s="61">
        <f>+F26+F27</f>
        <v>13.287007663877057</v>
      </c>
    </row>
    <row r="26" spans="1:6" x14ac:dyDescent="0.2">
      <c r="A26" s="62" t="s">
        <v>20</v>
      </c>
      <c r="B26" s="63"/>
      <c r="C26" s="63"/>
      <c r="D26" s="59">
        <v>4</v>
      </c>
      <c r="E26" s="60">
        <v>65968</v>
      </c>
      <c r="F26" s="61">
        <f>E26/$E$24*100</f>
        <v>13.287007663877057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149139</v>
      </c>
      <c r="F28" s="61">
        <f>+F29+F30</f>
        <v>30.038973987129516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70630</v>
      </c>
      <c r="F29" s="61">
        <f>E29/$E$24*100</f>
        <v>14.226008842160386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78509</v>
      </c>
      <c r="F30" s="61">
        <f>E30/$E$24*100</f>
        <v>15.812965144969132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274785</v>
      </c>
      <c r="F31" s="61">
        <f>+F32+F33</f>
        <v>55.34608296323151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0</v>
      </c>
      <c r="F32" s="61">
        <f>E32/$E$24*100</f>
        <v>0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274785</v>
      </c>
      <c r="F33" s="61">
        <f>E33/$E$24*100</f>
        <v>55.34608296323151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6593</v>
      </c>
      <c r="F35" s="68">
        <f>E35/E24*100</f>
        <v>1.3279353857619061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51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9957741</v>
      </c>
      <c r="D43" s="116">
        <v>21327008</v>
      </c>
      <c r="E43" s="106">
        <v>11039356.449999999</v>
      </c>
      <c r="F43" s="106">
        <v>23475561.66</v>
      </c>
    </row>
    <row r="44" spans="1:6" ht="13.5" thickBot="1" x14ac:dyDescent="0.25">
      <c r="A44" s="91" t="s">
        <v>37</v>
      </c>
      <c r="B44" s="92">
        <v>2</v>
      </c>
      <c r="C44" s="93">
        <v>6120296</v>
      </c>
      <c r="D44" s="117">
        <v>1129158</v>
      </c>
      <c r="E44" s="118">
        <v>6485594.4500000002</v>
      </c>
      <c r="F44" s="119">
        <v>1194218.1200000001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workbookViewId="0">
      <selection activeCell="H40" sqref="H40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21"/>
      <c r="B15" s="121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43100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519031</v>
      </c>
      <c r="F24" s="56">
        <f>+F25+F28+F31+F35</f>
        <v>100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52870</v>
      </c>
      <c r="F25" s="61">
        <f>+F26+F27</f>
        <v>10.186289450919118</v>
      </c>
    </row>
    <row r="26" spans="1:6" x14ac:dyDescent="0.2">
      <c r="A26" s="62" t="s">
        <v>20</v>
      </c>
      <c r="B26" s="63"/>
      <c r="C26" s="63"/>
      <c r="D26" s="59">
        <v>4</v>
      </c>
      <c r="E26" s="60">
        <v>52870</v>
      </c>
      <c r="F26" s="61">
        <f>E26/$E$24*100</f>
        <v>10.186289450919118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174226</v>
      </c>
      <c r="F28" s="61">
        <f>+F29+F30</f>
        <v>33.567551841797503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70393</v>
      </c>
      <c r="F29" s="61">
        <f>E29/$E$24*100</f>
        <v>13.562388373719489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103833</v>
      </c>
      <c r="F30" s="61">
        <f>E30/$E$24*100</f>
        <v>20.005163468078013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289259</v>
      </c>
      <c r="F31" s="61">
        <f>+F32+F33</f>
        <v>55.730582566359232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0</v>
      </c>
      <c r="F32" s="61">
        <f>E32/$E$24*100</f>
        <v>0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289259</v>
      </c>
      <c r="F33" s="61">
        <f>E33/$E$24*100</f>
        <v>55.730582566359232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2676</v>
      </c>
      <c r="F35" s="68">
        <f>E35/E24*100</f>
        <v>0.51557614092414517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52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4108223</v>
      </c>
      <c r="D43" s="116">
        <v>1630112</v>
      </c>
      <c r="E43" s="106">
        <v>4579285.67</v>
      </c>
      <c r="F43" s="106">
        <v>1813989.14</v>
      </c>
    </row>
    <row r="44" spans="1:6" ht="13.5" thickBot="1" x14ac:dyDescent="0.25">
      <c r="A44" s="91" t="s">
        <v>37</v>
      </c>
      <c r="B44" s="92">
        <v>2</v>
      </c>
      <c r="C44" s="93">
        <v>6598298</v>
      </c>
      <c r="D44" s="117">
        <v>641488</v>
      </c>
      <c r="E44" s="118">
        <v>7035862.4500000002</v>
      </c>
      <c r="F44" s="119">
        <v>683420.3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M19" sqref="M19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05"/>
      <c r="B15" s="105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42794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384437</v>
      </c>
      <c r="F24" s="56">
        <f>+F25+F28+F31+F35</f>
        <v>100.00000000000001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E26+E27</f>
        <v>48552</v>
      </c>
      <c r="F25" s="61">
        <f>+F26+F27</f>
        <v>12.629377505286952</v>
      </c>
    </row>
    <row r="26" spans="1:6" x14ac:dyDescent="0.2">
      <c r="A26" s="62" t="s">
        <v>20</v>
      </c>
      <c r="B26" s="63"/>
      <c r="C26" s="63"/>
      <c r="D26" s="59">
        <v>4</v>
      </c>
      <c r="E26" s="60">
        <v>48552</v>
      </c>
      <c r="F26" s="61">
        <f>E26/$E$24*100</f>
        <v>12.629377505286952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115448</v>
      </c>
      <c r="F28" s="61">
        <f>+F29+F30</f>
        <v>30.030408103278297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53131</v>
      </c>
      <c r="F29" s="61">
        <f>E29/$E$24*100</f>
        <v>13.820469933955367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62317</v>
      </c>
      <c r="F30" s="61">
        <f>E30/$E$24*100</f>
        <v>16.209938169322932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219346</v>
      </c>
      <c r="F31" s="61">
        <f>+F32+F33</f>
        <v>57.056422768880211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2019</v>
      </c>
      <c r="F32" s="61">
        <f>E32/$E$24*100</f>
        <v>0.52518358014447097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217327</v>
      </c>
      <c r="F33" s="61">
        <f>E33/$E$24*100</f>
        <v>56.531239188735739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1091</v>
      </c>
      <c r="F35" s="68">
        <f>E35/E24*100</f>
        <v>0.28379162255454082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42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5075420</v>
      </c>
      <c r="D43" s="88">
        <v>2388501</v>
      </c>
      <c r="E43" s="88">
        <v>5598454.3799999999</v>
      </c>
      <c r="F43" s="106">
        <v>2647379.8199999998</v>
      </c>
    </row>
    <row r="44" spans="1:6" ht="13.5" thickBot="1" x14ac:dyDescent="0.25">
      <c r="A44" s="91" t="s">
        <v>37</v>
      </c>
      <c r="B44" s="92">
        <v>2</v>
      </c>
      <c r="C44" s="93">
        <v>4697914</v>
      </c>
      <c r="D44" s="93">
        <v>413264</v>
      </c>
      <c r="E44" s="93">
        <v>4963991.0329999998</v>
      </c>
      <c r="F44" s="107">
        <v>437331.54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F16" sqref="F1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08"/>
      <c r="B15" s="108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42825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404169</v>
      </c>
      <c r="F24" s="56">
        <f>+F25+F28+F31+F35</f>
        <v>100.00000000000001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38920</v>
      </c>
      <c r="F25" s="61">
        <f>+F26+F27</f>
        <v>9.6296351278796735</v>
      </c>
    </row>
    <row r="26" spans="1:6" x14ac:dyDescent="0.2">
      <c r="A26" s="62" t="s">
        <v>20</v>
      </c>
      <c r="B26" s="63"/>
      <c r="C26" s="63"/>
      <c r="D26" s="59">
        <v>4</v>
      </c>
      <c r="E26" s="60">
        <v>38920</v>
      </c>
      <c r="F26" s="61">
        <f>E26/$E$24*100</f>
        <v>9.6296351278796735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115295</v>
      </c>
      <c r="F28" s="61">
        <f>+F29+F30</f>
        <v>28.526433249457533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53063</v>
      </c>
      <c r="F29" s="61">
        <f>E29/$E$24*100</f>
        <v>13.128913894930092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62232</v>
      </c>
      <c r="F30" s="61">
        <f>E30/$E$24*100</f>
        <v>15.397519354527439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248861</v>
      </c>
      <c r="F31" s="61">
        <f>+F32+F33</f>
        <v>61.573500194225687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2023</v>
      </c>
      <c r="F32" s="61">
        <f>E32/$E$24*100</f>
        <v>0.50053319279806219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246838</v>
      </c>
      <c r="F33" s="61">
        <f>E33/$E$24*100</f>
        <v>61.072967001427628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1093</v>
      </c>
      <c r="F35" s="68">
        <f>E35/E24*100</f>
        <v>0.27043142843711421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43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17098452</v>
      </c>
      <c r="D43" s="88">
        <v>3684436</v>
      </c>
      <c r="E43" s="88">
        <v>18873752.629999999</v>
      </c>
      <c r="F43" s="106">
        <v>4065051.26</v>
      </c>
    </row>
    <row r="44" spans="1:6" ht="13.5" thickBot="1" x14ac:dyDescent="0.25">
      <c r="A44" s="91" t="s">
        <v>37</v>
      </c>
      <c r="B44" s="92">
        <v>2</v>
      </c>
      <c r="C44" s="93">
        <v>4591938</v>
      </c>
      <c r="D44" s="93">
        <v>749253</v>
      </c>
      <c r="E44" s="93">
        <v>4853242.74</v>
      </c>
      <c r="F44" s="107">
        <v>792031.4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17" sqref="I17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09"/>
      <c r="B15" s="109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42855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421227</v>
      </c>
      <c r="F24" s="56">
        <f>+F25+F28+F31+F35</f>
        <v>99.999999999999986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52488</v>
      </c>
      <c r="F25" s="61">
        <f>+F26+F27</f>
        <v>12.460739696173322</v>
      </c>
    </row>
    <row r="26" spans="1:6" x14ac:dyDescent="0.2">
      <c r="A26" s="62" t="s">
        <v>20</v>
      </c>
      <c r="B26" s="63"/>
      <c r="C26" s="63"/>
      <c r="D26" s="59">
        <v>4</v>
      </c>
      <c r="E26" s="60">
        <v>52488</v>
      </c>
      <c r="F26" s="61">
        <f>E26/$E$24*100</f>
        <v>12.460739696173322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111730</v>
      </c>
      <c r="F28" s="61">
        <f>+F29+F30</f>
        <v>26.524890379771477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52947</v>
      </c>
      <c r="F29" s="61">
        <f>E29/$E$24*100</f>
        <v>12.569707070059611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58783</v>
      </c>
      <c r="F30" s="61">
        <f>E30/$E$24*100</f>
        <v>13.955183309711867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252657</v>
      </c>
      <c r="F31" s="61">
        <f>+F32+F33</f>
        <v>59.981197786466673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2049</v>
      </c>
      <c r="F32" s="61">
        <f>E32/$E$24*100</f>
        <v>0.4864360546688602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250608</v>
      </c>
      <c r="F33" s="61">
        <f>E33/$E$24*100</f>
        <v>59.494761731797816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4352</v>
      </c>
      <c r="F35" s="68">
        <f>E35/E24*100</f>
        <v>1.0331721375885212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44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13732829</v>
      </c>
      <c r="D43" s="88">
        <v>445429</v>
      </c>
      <c r="E43" s="88">
        <v>15199771.119999999</v>
      </c>
      <c r="F43" s="106">
        <v>492911.73</v>
      </c>
    </row>
    <row r="44" spans="1:6" ht="13.5" thickBot="1" x14ac:dyDescent="0.25">
      <c r="A44" s="91" t="s">
        <v>37</v>
      </c>
      <c r="B44" s="92">
        <v>2</v>
      </c>
      <c r="C44" s="93">
        <v>3107074</v>
      </c>
      <c r="D44" s="93">
        <v>233702</v>
      </c>
      <c r="E44" s="93">
        <v>3288783.87</v>
      </c>
      <c r="F44" s="107">
        <v>247520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F45" sqref="F4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10"/>
      <c r="B15" s="110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42886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446379</v>
      </c>
      <c r="F24" s="56">
        <f>+F25+F28+F31+F35</f>
        <v>100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84346</v>
      </c>
      <c r="F25" s="61">
        <f>+F26+F27</f>
        <v>18.895602167664695</v>
      </c>
    </row>
    <row r="26" spans="1:6" x14ac:dyDescent="0.2">
      <c r="A26" s="62" t="s">
        <v>20</v>
      </c>
      <c r="B26" s="63"/>
      <c r="C26" s="63"/>
      <c r="D26" s="59">
        <v>4</v>
      </c>
      <c r="E26" s="60">
        <v>84346</v>
      </c>
      <c r="F26" s="61">
        <f>E26/$E$24*100</f>
        <v>18.895602167664695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112188</v>
      </c>
      <c r="F28" s="61">
        <f>+F29+F30</f>
        <v>25.132902757522196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53316</v>
      </c>
      <c r="F29" s="61">
        <f>E29/$E$24*100</f>
        <v>11.944110274004824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58872</v>
      </c>
      <c r="F30" s="61">
        <f>E30/$E$24*100</f>
        <v>13.18879248351737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246724</v>
      </c>
      <c r="F31" s="61">
        <f>+F32+F33</f>
        <v>55.272313437684126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1950</v>
      </c>
      <c r="F32" s="61">
        <f>E32/$E$24*100</f>
        <v>0.43684850765829042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244774</v>
      </c>
      <c r="F33" s="61">
        <f>E33/$E$24*100</f>
        <v>54.835464930025836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3121</v>
      </c>
      <c r="F35" s="68">
        <f>E35/E24*100</f>
        <v>0.69918163712898684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45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13450620</v>
      </c>
      <c r="D43" s="88">
        <v>461586</v>
      </c>
      <c r="E43" s="88">
        <v>14829580.710000001</v>
      </c>
      <c r="F43" s="106">
        <v>509289.38</v>
      </c>
    </row>
    <row r="44" spans="1:6" ht="13.5" thickBot="1" x14ac:dyDescent="0.25">
      <c r="A44" s="91" t="s">
        <v>37</v>
      </c>
      <c r="B44" s="92">
        <v>2</v>
      </c>
      <c r="C44" s="93">
        <v>4009220</v>
      </c>
      <c r="D44" s="93">
        <v>454964</v>
      </c>
      <c r="E44" s="93">
        <v>4222388.62</v>
      </c>
      <c r="F44" s="107">
        <v>480233.11499999999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H43" sqref="H43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11"/>
      <c r="B15" s="111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42916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455065</v>
      </c>
      <c r="F24" s="56">
        <f>+F25+F28+F31+F35</f>
        <v>100.00000000000001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77370</v>
      </c>
      <c r="F25" s="61">
        <f>+F26+F27</f>
        <v>17.001966752002463</v>
      </c>
    </row>
    <row r="26" spans="1:6" x14ac:dyDescent="0.2">
      <c r="A26" s="62" t="s">
        <v>20</v>
      </c>
      <c r="B26" s="63"/>
      <c r="C26" s="63"/>
      <c r="D26" s="59">
        <v>4</v>
      </c>
      <c r="E26" s="60">
        <v>77370</v>
      </c>
      <c r="F26" s="61">
        <f>E26/$E$24*100</f>
        <v>17.001966752002463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111545</v>
      </c>
      <c r="F28" s="61">
        <f>+F29+F30</f>
        <v>24.511882917824927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52988</v>
      </c>
      <c r="F29" s="61">
        <f>E29/$E$24*100</f>
        <v>11.644050849878589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58557</v>
      </c>
      <c r="F30" s="61">
        <f>E30/$E$24*100</f>
        <v>12.867832067946338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261272</v>
      </c>
      <c r="F31" s="61">
        <f>+F32+F33</f>
        <v>57.414215551624494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1992</v>
      </c>
      <c r="F32" s="61">
        <f>E32/$E$24*100</f>
        <v>0.43773966356454569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259280</v>
      </c>
      <c r="F33" s="61">
        <f>E33/$E$24*100</f>
        <v>56.976475888059952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4878</v>
      </c>
      <c r="F35" s="68">
        <f>E35/E24*100</f>
        <v>1.0719347785481195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46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17065650</v>
      </c>
      <c r="D43" s="88">
        <v>3240364</v>
      </c>
      <c r="E43" s="88">
        <v>18765912.670000002</v>
      </c>
      <c r="F43" s="106">
        <v>3563359.03</v>
      </c>
    </row>
    <row r="44" spans="1:6" ht="13.5" thickBot="1" x14ac:dyDescent="0.25">
      <c r="A44" s="91" t="s">
        <v>37</v>
      </c>
      <c r="B44" s="92">
        <v>2</v>
      </c>
      <c r="C44" s="93">
        <v>4662598</v>
      </c>
      <c r="D44" s="93">
        <v>845252</v>
      </c>
      <c r="E44" s="93">
        <v>4895618.2699999996</v>
      </c>
      <c r="F44" s="107">
        <v>887800.98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40" sqref="I40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12"/>
      <c r="B15" s="112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42947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479398</v>
      </c>
      <c r="F24" s="56">
        <f>+F25+F28+F31+F35</f>
        <v>100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88589</v>
      </c>
      <c r="F25" s="61">
        <f>+F26+F27</f>
        <v>18.479217685513916</v>
      </c>
    </row>
    <row r="26" spans="1:6" x14ac:dyDescent="0.2">
      <c r="A26" s="62" t="s">
        <v>20</v>
      </c>
      <c r="B26" s="63"/>
      <c r="C26" s="63"/>
      <c r="D26" s="59">
        <v>4</v>
      </c>
      <c r="E26" s="60">
        <v>88589</v>
      </c>
      <c r="F26" s="61">
        <f>E26/$E$24*100</f>
        <v>18.479217685513916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111704</v>
      </c>
      <c r="F28" s="61">
        <f>+F29+F30</f>
        <v>23.300889866040325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53055</v>
      </c>
      <c r="F29" s="61">
        <f>E29/$E$24*100</f>
        <v>11.067004868606043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58649</v>
      </c>
      <c r="F30" s="61">
        <f>E30/$E$24*100</f>
        <v>12.233884997434282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271229</v>
      </c>
      <c r="F31" s="61">
        <f>+F32+F33</f>
        <v>56.576998652476647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2019</v>
      </c>
      <c r="F32" s="61">
        <f>E32/$E$24*100</f>
        <v>0.42115319630036008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269210</v>
      </c>
      <c r="F33" s="61">
        <f>E33/$E$24*100</f>
        <v>56.155845456176287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7876</v>
      </c>
      <c r="F35" s="68">
        <f>E35/E24*100</f>
        <v>1.6428937959691112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47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9306115</v>
      </c>
      <c r="D43" s="88">
        <v>1179141</v>
      </c>
      <c r="E43" s="88">
        <v>10161215.560000001</v>
      </c>
      <c r="F43" s="106">
        <v>1290052.53</v>
      </c>
    </row>
    <row r="44" spans="1:6" ht="13.5" thickBot="1" x14ac:dyDescent="0.25">
      <c r="A44" s="91" t="s">
        <v>37</v>
      </c>
      <c r="B44" s="92">
        <v>2</v>
      </c>
      <c r="C44" s="93">
        <v>3667556</v>
      </c>
      <c r="D44" s="93">
        <v>698020</v>
      </c>
      <c r="E44" s="93">
        <v>3820799.85</v>
      </c>
      <c r="F44" s="107">
        <v>727561.51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H42" sqref="H42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13"/>
      <c r="B15" s="113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42978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476970</v>
      </c>
      <c r="F24" s="56">
        <f>+F25+F28+F31+F35</f>
        <v>100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65389</v>
      </c>
      <c r="F25" s="61">
        <f>+F26+F27</f>
        <v>13.709247961087701</v>
      </c>
    </row>
    <row r="26" spans="1:6" x14ac:dyDescent="0.2">
      <c r="A26" s="62" t="s">
        <v>20</v>
      </c>
      <c r="B26" s="63"/>
      <c r="C26" s="63"/>
      <c r="D26" s="59">
        <v>4</v>
      </c>
      <c r="E26" s="60">
        <v>65389</v>
      </c>
      <c r="F26" s="61">
        <f>E26/$E$24*100</f>
        <v>13.709247961087701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131839</v>
      </c>
      <c r="F28" s="61">
        <f>+F29+F30</f>
        <v>27.640941778308907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73106</v>
      </c>
      <c r="F29" s="61">
        <f>E29/$E$24*100</f>
        <v>15.32716942365348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58733</v>
      </c>
      <c r="F30" s="61">
        <f>E30/$E$24*100</f>
        <v>12.313772354655429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275747</v>
      </c>
      <c r="F31" s="61">
        <f>+F32+F33</f>
        <v>57.812231377235463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1942</v>
      </c>
      <c r="F32" s="61">
        <f>E32/$E$24*100</f>
        <v>0.40715348973730003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273805</v>
      </c>
      <c r="F33" s="61">
        <f>E33/$E$24*100</f>
        <v>57.405077887498166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3995</v>
      </c>
      <c r="F35" s="68">
        <f>E35/E24*100</f>
        <v>0.83757888336792663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48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8995530</v>
      </c>
      <c r="D43" s="88">
        <v>3089989</v>
      </c>
      <c r="E43" s="88">
        <v>9789871.3599999994</v>
      </c>
      <c r="F43" s="106">
        <v>3361203.65</v>
      </c>
    </row>
    <row r="44" spans="1:6" ht="13.5" thickBot="1" x14ac:dyDescent="0.25">
      <c r="A44" s="91" t="s">
        <v>37</v>
      </c>
      <c r="B44" s="92">
        <v>2</v>
      </c>
      <c r="C44" s="93">
        <v>5182911</v>
      </c>
      <c r="D44" s="93">
        <v>500971</v>
      </c>
      <c r="E44" s="93">
        <v>5359521.45</v>
      </c>
      <c r="F44" s="107">
        <v>518080.61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25" sqref="I2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02"/>
      <c r="B8" s="103"/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24" t="s">
        <v>7</v>
      </c>
      <c r="C10" s="25"/>
      <c r="D10" s="26"/>
      <c r="E10" s="27" t="s">
        <v>8</v>
      </c>
      <c r="F10" s="28" t="s">
        <v>9</v>
      </c>
    </row>
    <row r="11" spans="1:6" x14ac:dyDescent="0.2">
      <c r="A11" s="29"/>
      <c r="B11" s="29"/>
      <c r="C11" s="14"/>
      <c r="D11" s="15"/>
      <c r="E11" s="22"/>
      <c r="F11" s="17"/>
    </row>
    <row r="12" spans="1:6" x14ac:dyDescent="0.2">
      <c r="A12" s="8" t="s">
        <v>10</v>
      </c>
      <c r="B12" s="28" t="s">
        <v>11</v>
      </c>
      <c r="C12" s="18"/>
      <c r="D12" s="19"/>
    </row>
    <row r="13" spans="1:6" x14ac:dyDescent="0.2">
      <c r="A13" s="12"/>
      <c r="B13" s="30"/>
      <c r="C13" s="15"/>
      <c r="D13" s="31"/>
      <c r="E13" s="22"/>
      <c r="F13" s="32"/>
    </row>
    <row r="14" spans="1:6" x14ac:dyDescent="0.2">
      <c r="A14" s="122" t="s">
        <v>38</v>
      </c>
      <c r="B14" s="122"/>
      <c r="C14" s="15"/>
      <c r="D14" s="31"/>
      <c r="E14" s="22"/>
      <c r="F14" s="32"/>
    </row>
    <row r="15" spans="1:6" x14ac:dyDescent="0.2">
      <c r="A15" s="114"/>
      <c r="B15" s="114"/>
      <c r="C15" s="15"/>
      <c r="D15" s="31"/>
      <c r="E15" s="22"/>
      <c r="F15" s="32"/>
    </row>
    <row r="16" spans="1:6" x14ac:dyDescent="0.2">
      <c r="A16" s="101" t="s">
        <v>39</v>
      </c>
      <c r="B16" s="101"/>
      <c r="C16" s="15"/>
      <c r="D16" s="31"/>
      <c r="E16" s="22"/>
      <c r="F16" s="32"/>
    </row>
    <row r="17" spans="1:6" x14ac:dyDescent="0.2">
      <c r="A17" s="12"/>
      <c r="B17" s="30"/>
      <c r="C17" s="15"/>
      <c r="D17" s="31"/>
      <c r="E17" s="22"/>
      <c r="F17" s="32"/>
    </row>
    <row r="18" spans="1:6" x14ac:dyDescent="0.2">
      <c r="A18" s="12"/>
      <c r="B18" s="30"/>
      <c r="C18" s="15"/>
      <c r="D18" s="31"/>
      <c r="E18" s="22"/>
      <c r="F18" s="32"/>
    </row>
    <row r="19" spans="1:6" x14ac:dyDescent="0.2">
      <c r="A19" s="33"/>
      <c r="B19" s="31"/>
      <c r="C19" s="31"/>
      <c r="D19" s="31"/>
      <c r="E19" s="34"/>
      <c r="F19" s="15"/>
    </row>
    <row r="20" spans="1:6" ht="15.75" x14ac:dyDescent="0.2">
      <c r="A20" s="35" t="s">
        <v>12</v>
      </c>
      <c r="B20" s="36"/>
      <c r="C20" s="36"/>
      <c r="D20" s="37"/>
      <c r="E20" s="37"/>
      <c r="F20" s="37"/>
    </row>
    <row r="21" spans="1:6" ht="13.5" thickBot="1" x14ac:dyDescent="0.25">
      <c r="A21" s="38"/>
      <c r="B21" s="38"/>
      <c r="C21" s="38"/>
      <c r="D21" s="39"/>
      <c r="E21" s="39"/>
      <c r="F21" s="39"/>
    </row>
    <row r="22" spans="1:6" ht="38.25" x14ac:dyDescent="0.25">
      <c r="A22" s="40" t="s">
        <v>13</v>
      </c>
      <c r="B22" s="41"/>
      <c r="C22" s="42"/>
      <c r="D22" s="43" t="s">
        <v>14</v>
      </c>
      <c r="E22" s="44" t="s">
        <v>15</v>
      </c>
      <c r="F22" s="45" t="s">
        <v>16</v>
      </c>
    </row>
    <row r="23" spans="1:6" ht="13.5" thickBot="1" x14ac:dyDescent="0.25">
      <c r="A23" s="46"/>
      <c r="B23" s="47"/>
      <c r="C23" s="48"/>
      <c r="D23" s="49"/>
      <c r="E23" s="50" t="s">
        <v>17</v>
      </c>
      <c r="F23" s="51">
        <v>43008</v>
      </c>
    </row>
    <row r="24" spans="1:6" x14ac:dyDescent="0.2">
      <c r="A24" s="52" t="s">
        <v>18</v>
      </c>
      <c r="B24" s="53"/>
      <c r="C24" s="53"/>
      <c r="D24" s="54">
        <v>1</v>
      </c>
      <c r="E24" s="55">
        <f>E25+E31+E35+E28</f>
        <v>490632</v>
      </c>
      <c r="F24" s="56">
        <f>+F25+F28+F31+F35</f>
        <v>100.00000000000001</v>
      </c>
    </row>
    <row r="25" spans="1:6" x14ac:dyDescent="0.2">
      <c r="A25" s="57" t="s">
        <v>19</v>
      </c>
      <c r="B25" s="58"/>
      <c r="C25" s="58"/>
      <c r="D25" s="59">
        <v>3</v>
      </c>
      <c r="E25" s="60">
        <f>E26</f>
        <v>53540</v>
      </c>
      <c r="F25" s="61">
        <f>+F26+F27</f>
        <v>10.91245577133167</v>
      </c>
    </row>
    <row r="26" spans="1:6" x14ac:dyDescent="0.2">
      <c r="A26" s="62" t="s">
        <v>20</v>
      </c>
      <c r="B26" s="63"/>
      <c r="C26" s="63"/>
      <c r="D26" s="59">
        <v>4</v>
      </c>
      <c r="E26" s="60">
        <v>53540</v>
      </c>
      <c r="F26" s="61">
        <f>E26/$E$24*100</f>
        <v>10.91245577133167</v>
      </c>
    </row>
    <row r="27" spans="1:6" hidden="1" x14ac:dyDescent="0.2">
      <c r="A27" s="62" t="s">
        <v>21</v>
      </c>
      <c r="B27" s="63"/>
      <c r="C27" s="63"/>
      <c r="D27" s="59">
        <v>5</v>
      </c>
      <c r="E27" s="60">
        <v>0</v>
      </c>
      <c r="F27" s="61">
        <f>E27/$E$24*100</f>
        <v>0</v>
      </c>
    </row>
    <row r="28" spans="1:6" x14ac:dyDescent="0.2">
      <c r="A28" s="57" t="s">
        <v>22</v>
      </c>
      <c r="B28" s="63"/>
      <c r="C28" s="63"/>
      <c r="D28" s="59">
        <v>9</v>
      </c>
      <c r="E28" s="60">
        <f>+E29+E30</f>
        <v>150432</v>
      </c>
      <c r="F28" s="61">
        <f>+F29+F30</f>
        <v>30.660861908721813</v>
      </c>
    </row>
    <row r="29" spans="1:6" x14ac:dyDescent="0.2">
      <c r="A29" s="62" t="s">
        <v>23</v>
      </c>
      <c r="B29" s="63"/>
      <c r="C29" s="63"/>
      <c r="D29" s="59">
        <v>10</v>
      </c>
      <c r="E29" s="60">
        <v>71632</v>
      </c>
      <c r="F29" s="61">
        <f>E29/$E$24*100</f>
        <v>14.599944561300527</v>
      </c>
    </row>
    <row r="30" spans="1:6" x14ac:dyDescent="0.2">
      <c r="A30" s="62" t="s">
        <v>24</v>
      </c>
      <c r="B30" s="63"/>
      <c r="C30" s="63"/>
      <c r="D30" s="59">
        <v>11</v>
      </c>
      <c r="E30" s="60">
        <v>78800</v>
      </c>
      <c r="F30" s="61">
        <f>E30/$E$24*100</f>
        <v>16.060917347421285</v>
      </c>
    </row>
    <row r="31" spans="1:6" x14ac:dyDescent="0.2">
      <c r="A31" s="57" t="s">
        <v>25</v>
      </c>
      <c r="B31" s="63"/>
      <c r="C31" s="63"/>
      <c r="D31" s="59">
        <v>12</v>
      </c>
      <c r="E31" s="60">
        <f>E32+E33+E34</f>
        <v>282142</v>
      </c>
      <c r="F31" s="61">
        <f>+F32+F33</f>
        <v>57.505829216194627</v>
      </c>
    </row>
    <row r="32" spans="1:6" x14ac:dyDescent="0.2">
      <c r="A32" s="62" t="s">
        <v>26</v>
      </c>
      <c r="B32" s="63"/>
      <c r="C32" s="63"/>
      <c r="D32" s="59">
        <v>13</v>
      </c>
      <c r="E32" s="60">
        <v>2068</v>
      </c>
      <c r="F32" s="61">
        <f>E32/$E$24*100</f>
        <v>0.42149717099577683</v>
      </c>
    </row>
    <row r="33" spans="1:6" x14ac:dyDescent="0.2">
      <c r="A33" s="62" t="s">
        <v>27</v>
      </c>
      <c r="B33" s="63"/>
      <c r="C33" s="63"/>
      <c r="D33" s="59">
        <v>14</v>
      </c>
      <c r="E33" s="60">
        <v>280074</v>
      </c>
      <c r="F33" s="61">
        <f>E33/$E$24*100</f>
        <v>57.084332045198849</v>
      </c>
    </row>
    <row r="34" spans="1:6" hidden="1" x14ac:dyDescent="0.2">
      <c r="A34" s="62" t="s">
        <v>28</v>
      </c>
      <c r="B34" s="63"/>
      <c r="C34" s="63"/>
      <c r="D34" s="59">
        <v>15</v>
      </c>
      <c r="E34" s="60">
        <v>0</v>
      </c>
      <c r="F34" s="61">
        <f>E34/$E$24*100</f>
        <v>0</v>
      </c>
    </row>
    <row r="35" spans="1:6" ht="13.5" thickBot="1" x14ac:dyDescent="0.25">
      <c r="A35" s="64" t="s">
        <v>29</v>
      </c>
      <c r="B35" s="65"/>
      <c r="C35" s="65"/>
      <c r="D35" s="66">
        <v>24</v>
      </c>
      <c r="E35" s="67">
        <v>4518</v>
      </c>
      <c r="F35" s="68">
        <f>E35/E24*100</f>
        <v>0.92085310375189555</v>
      </c>
    </row>
    <row r="36" spans="1:6" x14ac:dyDescent="0.2">
      <c r="A36" s="69"/>
      <c r="B36" s="70"/>
      <c r="C36" s="70"/>
      <c r="D36" s="71"/>
      <c r="E36" s="72"/>
      <c r="F36" s="73"/>
    </row>
    <row r="37" spans="1:6" x14ac:dyDescent="0.2">
      <c r="A37" s="69"/>
      <c r="B37" s="70"/>
      <c r="C37" s="70"/>
      <c r="D37" s="71"/>
      <c r="E37" s="72"/>
      <c r="F37" s="73"/>
    </row>
    <row r="38" spans="1:6" ht="15.75" x14ac:dyDescent="0.2">
      <c r="A38" s="74" t="s">
        <v>30</v>
      </c>
      <c r="B38" s="75"/>
      <c r="C38" s="75"/>
      <c r="D38" s="75"/>
      <c r="E38" s="75"/>
      <c r="F38" s="75"/>
    </row>
    <row r="39" spans="1:6" ht="13.5" thickBot="1" x14ac:dyDescent="0.25">
      <c r="A39" s="76"/>
      <c r="B39" s="77"/>
      <c r="C39" s="77"/>
      <c r="D39" s="77"/>
      <c r="E39" s="77"/>
      <c r="F39" s="77"/>
    </row>
    <row r="40" spans="1:6" x14ac:dyDescent="0.2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">
      <c r="A41" s="124"/>
      <c r="B41" s="127"/>
      <c r="C41" s="84" t="s">
        <v>35</v>
      </c>
      <c r="D41" s="85" t="s">
        <v>36</v>
      </c>
      <c r="E41" s="84" t="s">
        <v>35</v>
      </c>
      <c r="F41" s="85" t="s">
        <v>36</v>
      </c>
    </row>
    <row r="42" spans="1:6" ht="13.5" thickBot="1" x14ac:dyDescent="0.25">
      <c r="A42" s="125"/>
      <c r="B42" s="128"/>
      <c r="C42" s="131" t="s">
        <v>49</v>
      </c>
      <c r="D42" s="131"/>
      <c r="E42" s="131"/>
      <c r="F42" s="132"/>
    </row>
    <row r="43" spans="1:6" x14ac:dyDescent="0.2">
      <c r="A43" s="86" t="s">
        <v>3</v>
      </c>
      <c r="B43" s="87">
        <v>1</v>
      </c>
      <c r="C43" s="88">
        <v>5274459</v>
      </c>
      <c r="D43" s="116">
        <v>2822467</v>
      </c>
      <c r="E43" s="106">
        <v>5762753.54</v>
      </c>
      <c r="F43" s="106">
        <v>3089462.33</v>
      </c>
    </row>
    <row r="44" spans="1:6" ht="13.5" thickBot="1" x14ac:dyDescent="0.25">
      <c r="A44" s="91" t="s">
        <v>37</v>
      </c>
      <c r="B44" s="92">
        <v>2</v>
      </c>
      <c r="C44" s="93">
        <v>4035383</v>
      </c>
      <c r="D44" s="117">
        <v>427100</v>
      </c>
      <c r="E44" s="118">
        <v>4201888.46</v>
      </c>
      <c r="F44" s="119">
        <v>444034.22</v>
      </c>
    </row>
    <row r="45" spans="1:6" x14ac:dyDescent="0.2">
      <c r="A45" s="69"/>
      <c r="B45" s="78"/>
      <c r="C45" s="97"/>
      <c r="D45" s="98"/>
      <c r="E45" s="99"/>
      <c r="F45" s="100"/>
    </row>
    <row r="46" spans="1:6" x14ac:dyDescent="0.2">
      <c r="A46" s="69"/>
      <c r="B46" s="78"/>
      <c r="C46" s="97"/>
      <c r="D46" s="98"/>
      <c r="E46" s="99"/>
      <c r="F46" s="100"/>
    </row>
    <row r="47" spans="1:6" ht="51" x14ac:dyDescent="0.25">
      <c r="A47" s="79" t="s">
        <v>31</v>
      </c>
      <c r="B47" s="80"/>
      <c r="C47" s="80"/>
      <c r="D47" s="81"/>
      <c r="E47" s="81"/>
      <c r="F47" s="82"/>
    </row>
    <row r="50" spans="2:3" x14ac:dyDescent="0.2">
      <c r="B50" s="83"/>
      <c r="C50" s="83"/>
    </row>
    <row r="52" spans="2:3" x14ac:dyDescent="0.2">
      <c r="B52" s="83"/>
      <c r="C52" s="8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2016-12-07T09:42:11Z</cp:lastPrinted>
  <dcterms:created xsi:type="dcterms:W3CDTF">2016-02-10T09:23:48Z</dcterms:created>
  <dcterms:modified xsi:type="dcterms:W3CDTF">2018-01-08T09:21:26Z</dcterms:modified>
</cp:coreProperties>
</file>