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83C59EC7-744E-4963-BF98-273A564BDD81}" xr6:coauthVersionLast="45" xr6:coauthVersionMax="45" xr10:uidLastSave="{00000000-0000-0000-0000-000000000000}"/>
  <bookViews>
    <workbookView xWindow="-108" yWindow="-108" windowWidth="23256" windowHeight="12576" tabRatio="905" firstSheet="4" activeTab="11" xr2:uid="{00000000-000D-0000-FFFF-FFFF00000000}"/>
  </bookViews>
  <sheets>
    <sheet name="leden 2020" sheetId="26" r:id="rId1"/>
    <sheet name="únor 2020" sheetId="27" r:id="rId2"/>
    <sheet name="březen 2020" sheetId="28" r:id="rId3"/>
    <sheet name="duben 2020" sheetId="29" r:id="rId4"/>
    <sheet name="květen 2020" sheetId="30" r:id="rId5"/>
    <sheet name="červen 2020" sheetId="31" r:id="rId6"/>
    <sheet name="červenec 2020 " sheetId="32" r:id="rId7"/>
    <sheet name="srpen 2020" sheetId="33" r:id="rId8"/>
    <sheet name="září 2020" sheetId="34" r:id="rId9"/>
    <sheet name="říjen 2020" sheetId="35" r:id="rId10"/>
    <sheet name="listopad 2020" sheetId="36" r:id="rId11"/>
    <sheet name="prosinec 2020" sheetId="37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6" i="37" l="1"/>
  <c r="F39" i="37"/>
  <c r="E29" i="37"/>
  <c r="E26" i="37"/>
  <c r="E23" i="37"/>
  <c r="F32" i="37" s="1"/>
  <c r="E21" i="37"/>
  <c r="E20" i="37" l="1"/>
  <c r="D46" i="36"/>
  <c r="F39" i="36"/>
  <c r="E29" i="36"/>
  <c r="E26" i="36"/>
  <c r="E23" i="36"/>
  <c r="F32" i="36" s="1"/>
  <c r="E21" i="36"/>
  <c r="F28" i="37" l="1"/>
  <c r="F21" i="37"/>
  <c r="F33" i="37"/>
  <c r="F31" i="37"/>
  <c r="F25" i="37"/>
  <c r="F30" i="37"/>
  <c r="F24" i="37"/>
  <c r="F22" i="37"/>
  <c r="F27" i="37"/>
  <c r="F23" i="37"/>
  <c r="F29" i="37"/>
  <c r="F26" i="37"/>
  <c r="E20" i="36"/>
  <c r="F28" i="36" s="1"/>
  <c r="E26" i="35"/>
  <c r="D46" i="35"/>
  <c r="F39" i="35"/>
  <c r="E29" i="35"/>
  <c r="E23" i="35"/>
  <c r="E21" i="35"/>
  <c r="F20" i="37" l="1"/>
  <c r="F33" i="36"/>
  <c r="F26" i="36"/>
  <c r="F25" i="36"/>
  <c r="F31" i="36"/>
  <c r="F21" i="36"/>
  <c r="F30" i="36"/>
  <c r="F24" i="36"/>
  <c r="F22" i="36"/>
  <c r="F23" i="36"/>
  <c r="F27" i="36"/>
  <c r="F29" i="36"/>
  <c r="F32" i="35"/>
  <c r="E20" i="35"/>
  <c r="D46" i="34"/>
  <c r="F39" i="34"/>
  <c r="E29" i="34"/>
  <c r="E26" i="34"/>
  <c r="E23" i="34"/>
  <c r="F32" i="34" s="1"/>
  <c r="E21" i="34"/>
  <c r="F20" i="36" l="1"/>
  <c r="F28" i="35"/>
  <c r="F22" i="35"/>
  <c r="F31" i="35"/>
  <c r="F27" i="35"/>
  <c r="F33" i="35"/>
  <c r="F25" i="35"/>
  <c r="F30" i="35"/>
  <c r="F24" i="35"/>
  <c r="F29" i="35"/>
  <c r="F23" i="35"/>
  <c r="F21" i="35"/>
  <c r="F26" i="35"/>
  <c r="E20" i="34"/>
  <c r="D46" i="33"/>
  <c r="F39" i="33"/>
  <c r="E29" i="33"/>
  <c r="E26" i="33"/>
  <c r="E23" i="33"/>
  <c r="F32" i="33" s="1"/>
  <c r="E21" i="33"/>
  <c r="F20" i="35" l="1"/>
  <c r="F28" i="34"/>
  <c r="F22" i="34"/>
  <c r="F27" i="34"/>
  <c r="F33" i="34"/>
  <c r="F26" i="34"/>
  <c r="F31" i="34"/>
  <c r="F25" i="34"/>
  <c r="F30" i="34"/>
  <c r="F24" i="34"/>
  <c r="F23" i="34"/>
  <c r="F29" i="34"/>
  <c r="F21" i="34"/>
  <c r="E20" i="33"/>
  <c r="D46" i="32"/>
  <c r="F39" i="32"/>
  <c r="E29" i="32"/>
  <c r="E26" i="32"/>
  <c r="E23" i="32"/>
  <c r="F32" i="32" s="1"/>
  <c r="E21" i="32"/>
  <c r="F20" i="34" l="1"/>
  <c r="F28" i="33"/>
  <c r="F22" i="33"/>
  <c r="F30" i="33"/>
  <c r="F27" i="33"/>
  <c r="F31" i="33"/>
  <c r="F33" i="33"/>
  <c r="F25" i="33"/>
  <c r="F24" i="33"/>
  <c r="F23" i="33"/>
  <c r="F26" i="33"/>
  <c r="F29" i="33"/>
  <c r="F21" i="33"/>
  <c r="E20" i="32"/>
  <c r="F29" i="32" s="1"/>
  <c r="F39" i="31"/>
  <c r="E29" i="31"/>
  <c r="E26" i="31"/>
  <c r="E23" i="31"/>
  <c r="E21" i="31"/>
  <c r="F20" i="33" l="1"/>
  <c r="F23" i="32"/>
  <c r="F27" i="32"/>
  <c r="F33" i="32"/>
  <c r="F26" i="32"/>
  <c r="F28" i="32"/>
  <c r="F31" i="32"/>
  <c r="F25" i="32"/>
  <c r="F22" i="32"/>
  <c r="F30" i="32"/>
  <c r="F24" i="32"/>
  <c r="F21" i="32"/>
  <c r="E20" i="31"/>
  <c r="F21" i="31" s="1"/>
  <c r="F32" i="31"/>
  <c r="F39" i="30"/>
  <c r="E29" i="30"/>
  <c r="E26" i="30"/>
  <c r="E23" i="30"/>
  <c r="E21" i="30"/>
  <c r="F20" i="32" l="1"/>
  <c r="F27" i="31"/>
  <c r="F33" i="31"/>
  <c r="F25" i="31"/>
  <c r="F26" i="31"/>
  <c r="F28" i="31"/>
  <c r="F23" i="31"/>
  <c r="F30" i="31"/>
  <c r="F29" i="31"/>
  <c r="F24" i="31"/>
  <c r="F31" i="31"/>
  <c r="F22" i="31"/>
  <c r="E20" i="30"/>
  <c r="F30" i="30" s="1"/>
  <c r="F32" i="30"/>
  <c r="F39" i="29"/>
  <c r="E29" i="29"/>
  <c r="E26" i="29"/>
  <c r="E23" i="29"/>
  <c r="E21" i="29"/>
  <c r="F20" i="31" l="1"/>
  <c r="F27" i="30"/>
  <c r="F33" i="30"/>
  <c r="F23" i="30"/>
  <c r="F21" i="30"/>
  <c r="F25" i="30"/>
  <c r="F24" i="30"/>
  <c r="F31" i="30"/>
  <c r="F29" i="30"/>
  <c r="F28" i="30"/>
  <c r="F22" i="30"/>
  <c r="F26" i="30"/>
  <c r="E20" i="29"/>
  <c r="F30" i="29" s="1"/>
  <c r="F32" i="29"/>
  <c r="F39" i="28"/>
  <c r="E29" i="28"/>
  <c r="E26" i="28"/>
  <c r="E23" i="28"/>
  <c r="E21" i="28"/>
  <c r="F20" i="30" l="1"/>
  <c r="F24" i="29"/>
  <c r="F33" i="29"/>
  <c r="F28" i="29"/>
  <c r="F31" i="29"/>
  <c r="F23" i="29"/>
  <c r="F27" i="29"/>
  <c r="F22" i="29"/>
  <c r="F25" i="29"/>
  <c r="F21" i="29"/>
  <c r="F29" i="29"/>
  <c r="F26" i="29"/>
  <c r="E20" i="28"/>
  <c r="F33" i="28" s="1"/>
  <c r="F32" i="28"/>
  <c r="F31" i="28"/>
  <c r="F39" i="27"/>
  <c r="E29" i="27"/>
  <c r="E26" i="27"/>
  <c r="E23" i="27"/>
  <c r="E21" i="27"/>
  <c r="F29" i="28" l="1"/>
  <c r="F20" i="29"/>
  <c r="F22" i="28"/>
  <c r="F25" i="28"/>
  <c r="F30" i="28"/>
  <c r="F21" i="28"/>
  <c r="F27" i="28"/>
  <c r="F24" i="28"/>
  <c r="F28" i="28"/>
  <c r="F23" i="28"/>
  <c r="F26" i="28"/>
  <c r="E20" i="27"/>
  <c r="F26" i="27" s="1"/>
  <c r="F32" i="27"/>
  <c r="E21" i="26"/>
  <c r="F20" i="28" l="1"/>
  <c r="F30" i="27"/>
  <c r="F23" i="27"/>
  <c r="F28" i="27"/>
  <c r="F31" i="27"/>
  <c r="F33" i="27"/>
  <c r="F27" i="27"/>
  <c r="F21" i="27"/>
  <c r="F24" i="27"/>
  <c r="F22" i="27"/>
  <c r="F25" i="27"/>
  <c r="F29" i="27"/>
  <c r="F39" i="26"/>
  <c r="E29" i="26"/>
  <c r="E26" i="26"/>
  <c r="E23" i="26"/>
  <c r="F32" i="26" s="1"/>
  <c r="F20" i="27" l="1"/>
  <c r="E20" i="26"/>
  <c r="F30" i="26" s="1"/>
  <c r="F26" i="26" l="1"/>
  <c r="F28" i="26"/>
  <c r="F24" i="26"/>
  <c r="F33" i="26"/>
  <c r="F22" i="26"/>
  <c r="F27" i="26"/>
  <c r="F31" i="26"/>
  <c r="F25" i="26"/>
  <c r="F29" i="26"/>
  <c r="F23" i="26"/>
  <c r="F21" i="26"/>
  <c r="F20" i="26" l="1"/>
</calcChain>
</file>

<file path=xl/sharedStrings.xml><?xml version="1.0" encoding="utf-8"?>
<sst xmlns="http://schemas.openxmlformats.org/spreadsheetml/2006/main" count="588" uniqueCount="57">
  <si>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</si>
  <si>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</si>
  <si>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</si>
  <si>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privátní fond dynamický</t>
  </si>
  <si>
    <t>ISIN</t>
  </si>
  <si>
    <t>CZ0008474350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</si>
  <si>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</si>
  <si>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</si>
  <si>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</si>
  <si>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</si>
  <si>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</si>
  <si>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</si>
  <si>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</si>
  <si>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speciální fond</t>
  </si>
  <si>
    <t>Měsíční informace fondu kolektivního investování dle § 239 odst. 1 písm. c)</t>
  </si>
  <si>
    <t>A  K  T  I  V  A</t>
  </si>
  <si>
    <t>ř.</t>
  </si>
  <si>
    <t>Hodnota 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</si>
  <si>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</si>
  <si>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</si>
  <si>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</si>
  <si>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</si>
  <si>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</si>
  <si>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</si>
  <si>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</si>
  <si>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</si>
  <si>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</si>
  <si>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</si>
  <si>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</si>
  <si>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</si>
  <si>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</si>
  <si>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</si>
  <si>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Měsíční informace fondu kolektivního investování dle § 239 odst. 1 písm b) </t>
  </si>
  <si>
    <t>Počet (ks)</t>
  </si>
  <si>
    <t>Hodnota (Kč)</t>
  </si>
  <si>
    <t>Ukazatel</t>
  </si>
  <si>
    <t>Podílové listy vydané ve sledovaném období</t>
  </si>
  <si>
    <t>Podílové listy odkoupené ve sledovaném období</t>
  </si>
  <si>
    <t>Raiffeisen investiční společnost a.s.
Praha 4, Hvězdova 1716/2b, PSČ 140 78, IČ: 29146739
zapsaná v obchodním rejstříku vedeném Městským soudem v Praze, oddíl B, vložka 18837
http://www.rfis.cz</t>
  </si>
  <si>
    <t>za období 1.1. -</t>
  </si>
  <si>
    <t xml:space="preserve">Měsíční informace fondu kolektivního investování dle § 239 odst. 1 písm a) </t>
  </si>
  <si>
    <t>ISIN třídy</t>
  </si>
  <si>
    <t xml:space="preserve">Aktuální hodnota fondového kapitálu </t>
  </si>
  <si>
    <t>v Kč k datu</t>
  </si>
  <si>
    <t xml:space="preserve">  Státní bezkupónové dluhopisy a ostatní cenné papíry příjímané centrální bankou k refinancování</t>
  </si>
  <si>
    <t>Vydané vládními institucemi</t>
  </si>
  <si>
    <t>za období 1.2. -</t>
  </si>
  <si>
    <t>za období 1.3. -</t>
  </si>
  <si>
    <t>za období 1.4. -</t>
  </si>
  <si>
    <t>za období 1.5. -</t>
  </si>
  <si>
    <t>za období 1.6. -</t>
  </si>
  <si>
    <t>za období 1.7. -</t>
  </si>
  <si>
    <t>za období 1.8. -</t>
  </si>
  <si>
    <t>za období 1.9. -</t>
  </si>
  <si>
    <t>za období 1.10. -</t>
  </si>
  <si>
    <t>za období 1.11. -</t>
  </si>
  <si>
    <t>za období 1.12.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</si>
</sst>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</font>
    <font>
      <sz val="10"/>
      <color rgb="FF000000"/>
      <name val="Arial"/>
      <family val="2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22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1" fontId="4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left" vertical="top"/>
    </xf>
    <xf numFmtId="0" fontId="9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1"/>
    </xf>
    <xf numFmtId="0" fontId="18" fillId="0" borderId="19" xfId="1" applyFont="1" applyFill="1" applyBorder="1" applyAlignment="1">
      <alignment vertical="center" wrapText="1"/>
    </xf>
    <xf numFmtId="0" fontId="17" fillId="0" borderId="20" xfId="1" applyFont="1" applyFill="1" applyBorder="1" applyAlignment="1" applyProtection="1">
      <alignment horizontal="center" vertical="center" wrapText="1"/>
    </xf>
    <xf numFmtId="3" fontId="4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2"/>
    </xf>
    <xf numFmtId="0" fontId="1" fillId="0" borderId="19" xfId="1" applyFont="1" applyBorder="1" applyAlignment="1">
      <alignment vertical="center"/>
    </xf>
    <xf numFmtId="4" fontId="1" fillId="0" borderId="0" xfId="1" applyNumberFormat="1"/>
    <xf numFmtId="0" fontId="1" fillId="0" borderId="23" xfId="1" applyFont="1" applyFill="1" applyBorder="1" applyAlignment="1">
      <alignment horizontal="left" vertical="center" indent="1"/>
    </xf>
    <xf numFmtId="0" fontId="1" fillId="0" borderId="24" xfId="1" applyFont="1" applyBorder="1" applyAlignment="1">
      <alignment vertical="center"/>
    </xf>
    <xf numFmtId="0" fontId="17" fillId="0" borderId="25" xfId="1" applyFont="1" applyFill="1" applyBorder="1" applyAlignment="1" applyProtection="1">
      <alignment horizontal="center" vertical="center" wrapText="1"/>
    </xf>
    <xf numFmtId="3" fontId="4" fillId="0" borderId="26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7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5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Alignment="1" applyProtection="1">
      <alignment horizontal="left"/>
    </xf>
    <xf numFmtId="0" fontId="20" fillId="0" borderId="6" xfId="1" applyFont="1" applyFill="1" applyBorder="1" applyAlignment="1" applyProtection="1">
      <alignment horizontal="centerContinuous"/>
    </xf>
    <xf numFmtId="0" fontId="1" fillId="0" borderId="7" xfId="1" applyFill="1" applyBorder="1" applyAlignment="1" applyProtection="1">
      <alignment horizontal="centerContinuous"/>
    </xf>
    <xf numFmtId="0" fontId="20" fillId="0" borderId="11" xfId="1" applyFont="1" applyFill="1" applyBorder="1" applyAlignment="1" applyProtection="1">
      <alignment horizontal="centerContinuous" vertical="top"/>
    </xf>
    <xf numFmtId="0" fontId="1" fillId="0" borderId="12" xfId="1" applyFill="1" applyBorder="1" applyAlignment="1" applyProtection="1">
      <alignment horizontal="centerContinuous" vertical="top"/>
    </xf>
    <xf numFmtId="0" fontId="14" fillId="0" borderId="13" xfId="1" applyFont="1" applyFill="1" applyBorder="1" applyAlignment="1" applyProtection="1">
      <alignment horizontal="center" vertical="top"/>
    </xf>
    <xf numFmtId="0" fontId="14" fillId="0" borderId="0" xfId="1" applyFont="1" applyFill="1" applyBorder="1" applyAlignment="1" applyProtection="1">
      <alignment horizontal="right" vertical="center" wrapText="1"/>
    </xf>
    <xf numFmtId="14" fontId="14" fillId="0" borderId="28" xfId="1" applyNumberFormat="1" applyFont="1" applyFill="1" applyBorder="1" applyAlignment="1" applyProtection="1">
      <alignment horizontal="left" vertical="center" wrapText="1"/>
    </xf>
    <xf numFmtId="0" fontId="9" fillId="0" borderId="19" xfId="1" applyFont="1" applyFill="1" applyBorder="1" applyAlignment="1" applyProtection="1">
      <alignment vertical="center" wrapText="1"/>
    </xf>
    <xf numFmtId="0" fontId="17" fillId="0" borderId="18" xfId="1" applyFont="1" applyFill="1" applyBorder="1" applyAlignment="1" applyProtection="1">
      <alignment horizontal="center" vertical="center" wrapText="1"/>
    </xf>
    <xf numFmtId="3" fontId="21" fillId="0" borderId="9" xfId="1" applyNumberFormat="1" applyFont="1" applyBorder="1" applyAlignment="1">
      <alignment horizontal="right" indent="1"/>
    </xf>
    <xf numFmtId="3" fontId="21" fillId="0" borderId="10" xfId="1" applyNumberFormat="1" applyFont="1" applyBorder="1" applyAlignment="1">
      <alignment horizontal="right" indent="1"/>
    </xf>
    <xf numFmtId="0" fontId="9" fillId="0" borderId="24" xfId="1" applyFont="1" applyFill="1" applyBorder="1" applyAlignment="1" applyProtection="1">
      <alignment vertical="center" wrapText="1"/>
    </xf>
    <xf numFmtId="0" fontId="17" fillId="0" borderId="23" xfId="1" applyFont="1" applyFill="1" applyBorder="1" applyAlignment="1" applyProtection="1">
      <alignment horizontal="center" vertical="center" wrapText="1"/>
    </xf>
    <xf numFmtId="3" fontId="21" fillId="0" borderId="26" xfId="1" applyNumberFormat="1" applyFont="1" applyBorder="1" applyAlignment="1">
      <alignment horizontal="right" indent="1"/>
    </xf>
    <xf numFmtId="3" fontId="1" fillId="0" borderId="27" xfId="1" applyNumberFormat="1" applyFont="1" applyFill="1" applyBorder="1" applyAlignment="1" applyProtection="1">
      <alignment horizontal="right" vertical="center" indent="1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21" fillId="0" borderId="0" xfId="1" applyNumberFormat="1" applyFont="1" applyBorder="1"/>
    <xf numFmtId="3" fontId="1" fillId="0" borderId="0" xfId="1" applyNumberFormat="1" applyFont="1" applyFill="1" applyBorder="1" applyAlignment="1" applyProtection="1">
      <alignment horizontal="right" vertical="center" inden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0" fontId="22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21" fillId="0" borderId="0" xfId="1" applyFont="1"/>
    <xf numFmtId="0" fontId="22" fillId="0" borderId="11" xfId="1" applyFont="1" applyFill="1" applyBorder="1" applyAlignment="1">
      <alignment horizontal="right" vertical="center"/>
    </xf>
    <xf numFmtId="14" fontId="22" fillId="0" borderId="14" xfId="1" applyNumberFormat="1" applyFont="1" applyFill="1" applyBorder="1" applyAlignment="1">
      <alignment horizontal="left" vertical="center"/>
    </xf>
    <xf numFmtId="0" fontId="1" fillId="0" borderId="30" xfId="1" applyFont="1" applyFill="1" applyBorder="1" applyAlignment="1">
      <alignment horizontal="left" vertical="center" indent="1"/>
    </xf>
    <xf numFmtId="0" fontId="17" fillId="0" borderId="30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22" fillId="0" borderId="17" xfId="1" applyFont="1" applyFill="1" applyBorder="1" applyAlignment="1">
      <alignment horizontal="center" vertical="center"/>
    </xf>
    <xf numFmtId="0" fontId="22" fillId="0" borderId="25" xfId="1" applyFont="1" applyFill="1" applyBorder="1" applyAlignment="1">
      <alignment horizontal="center" vertical="center"/>
    </xf>
    <xf numFmtId="0" fontId="22" fillId="0" borderId="8" xfId="1" applyFont="1" applyFill="1" applyBorder="1" applyAlignment="1">
      <alignment horizontal="center" vertical="distributed"/>
    </xf>
    <xf numFmtId="0" fontId="22" fillId="0" borderId="13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29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31" xfId="1" applyNumberFormat="1" applyBorder="1" applyAlignment="1">
      <alignment horizontal="right" indent="5"/>
    </xf>
    <xf numFmtId="0" fontId="1" fillId="0" borderId="18" xfId="1" applyFont="1" applyFill="1" applyBorder="1" applyAlignment="1">
      <alignment horizontal="left" vertical="center" wrapText="1"/>
    </xf>
    <xf numFmtId="0" fontId="0" fillId="0" borderId="19" xfId="0" applyBorder="1" applyAlignment="1">
      <alignment vertical="center" wrapText="1"/>
    </xf>
    <xf numFmtId="0" fontId="0" fillId="0" borderId="34" xfId="0" applyBorder="1" applyAlignment="1">
      <alignment vertical="center" wrapText="1"/>
    </xf>
  </cellXfs>
  <cellStyles count="3">
    <cellStyle name="Normal" xfId="0" builtinId="0"/>
    <cellStyle name="Normal 2" xfId="1" xr:uid="{00000000-0005-0000-0000-000001000000}"/>
    <cellStyle name="normální_Denni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19250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11BE0FE-D87B-4F3C-8E13-F0700B3DBB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19250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75279EF-3BBC-4495-9433-6728DE9F69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61160" cy="32194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E3092D0-9F27-4B72-AA31-616232B56B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61160" cy="3219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1925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61160" cy="32194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61160" cy="32194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61160" cy="32194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61160" cy="32194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61160" cy="32194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19250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61160" cy="3219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5"/>
  <sheetViews>
    <sheetView topLeftCell="A4" workbookViewId="0">
      <selection activeCell="O33" sqref="O33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0.109375" style="2" bestFit="1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43861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798357</v>
      </c>
      <c r="F20" s="57">
        <f>+F23+F26+F29+F33+F21</f>
        <v>100</v>
      </c>
    </row>
    <row r="21" spans="1:7" ht="27" customHeight="1" x14ac:dyDescent="0.25">
      <c r="A21" s="119" t="s">
        <v>44</v>
      </c>
      <c r="B21" s="120"/>
      <c r="C21" s="121"/>
      <c r="D21" s="108">
        <v>2</v>
      </c>
      <c r="E21" s="109">
        <f>E22</f>
        <v>0</v>
      </c>
      <c r="F21" s="110">
        <f>E21/E20*100</f>
        <v>0</v>
      </c>
    </row>
    <row r="22" spans="1:7" x14ac:dyDescent="0.25">
      <c r="A22" s="63" t="s">
        <v>45</v>
      </c>
      <c r="B22" s="64"/>
      <c r="C22" s="64"/>
      <c r="D22" s="108"/>
      <c r="E22" s="109">
        <v>0</v>
      </c>
      <c r="F22" s="110">
        <f>E22/E20*100</f>
        <v>0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37877</v>
      </c>
      <c r="F23" s="62">
        <f>E23/E20*100</f>
        <v>4.7443687473147982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37877</v>
      </c>
      <c r="F24" s="62">
        <f>E24/$E$20*100</f>
        <v>4.7443687473147982</v>
      </c>
    </row>
    <row r="25" spans="1:7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E25/$E$20*100</f>
        <v>0</v>
      </c>
    </row>
    <row r="26" spans="1:7" x14ac:dyDescent="0.25">
      <c r="A26" s="58" t="s">
        <v>24</v>
      </c>
      <c r="B26" s="64"/>
      <c r="C26" s="64"/>
      <c r="D26" s="60">
        <v>9</v>
      </c>
      <c r="E26" s="61">
        <f>+E27+E28</f>
        <v>77738</v>
      </c>
      <c r="F26" s="62">
        <f>E26/$E$20*100</f>
        <v>9.7372478728188021</v>
      </c>
    </row>
    <row r="27" spans="1:7" x14ac:dyDescent="0.25">
      <c r="A27" s="63" t="s">
        <v>25</v>
      </c>
      <c r="B27" s="64"/>
      <c r="C27" s="64"/>
      <c r="D27" s="60">
        <v>10</v>
      </c>
      <c r="E27" s="61">
        <v>59211</v>
      </c>
      <c r="F27" s="62">
        <f>E27/$E$20*100</f>
        <v>7.4166068563311898</v>
      </c>
    </row>
    <row r="28" spans="1:7" x14ac:dyDescent="0.25">
      <c r="A28" s="63" t="s">
        <v>26</v>
      </c>
      <c r="B28" s="64"/>
      <c r="C28" s="64"/>
      <c r="D28" s="60">
        <v>11</v>
      </c>
      <c r="E28" s="61">
        <v>18527</v>
      </c>
      <c r="F28" s="62">
        <f>E28/$E$20*100</f>
        <v>2.3206410164876115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E30+E31+E32</f>
        <v>673208</v>
      </c>
      <c r="F29" s="62">
        <f>E29/E20*100</f>
        <v>84.324180786289844</v>
      </c>
    </row>
    <row r="30" spans="1:7" x14ac:dyDescent="0.25">
      <c r="A30" s="63" t="s">
        <v>28</v>
      </c>
      <c r="B30" s="64"/>
      <c r="C30" s="64"/>
      <c r="D30" s="60">
        <v>13</v>
      </c>
      <c r="E30" s="61">
        <v>26101</v>
      </c>
      <c r="F30" s="62">
        <f>E30/E20*100</f>
        <v>3.2693394058046712</v>
      </c>
    </row>
    <row r="31" spans="1:7" x14ac:dyDescent="0.25">
      <c r="A31" s="63" t="s">
        <v>29</v>
      </c>
      <c r="B31" s="64"/>
      <c r="C31" s="64"/>
      <c r="D31" s="60">
        <v>14</v>
      </c>
      <c r="E31" s="61">
        <v>647107</v>
      </c>
      <c r="F31" s="62">
        <f>E31/E20*100</f>
        <v>81.054841380485172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>E32/E23*100</f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9534</v>
      </c>
      <c r="F33" s="70">
        <f>E33/E20*100</f>
        <v>1.1942025935765579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39</v>
      </c>
      <c r="F39" s="86">
        <f>F19</f>
        <v>43861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0</v>
      </c>
      <c r="F40" s="90">
        <v>0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7057088</v>
      </c>
      <c r="F41" s="94">
        <v>9317604.8100000005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1" t="s">
        <v>41</v>
      </c>
      <c r="B45" s="113" t="s">
        <v>16</v>
      </c>
      <c r="C45" s="115" t="s">
        <v>42</v>
      </c>
      <c r="D45" s="116"/>
      <c r="E45" s="97"/>
      <c r="F45" s="98"/>
    </row>
    <row r="46" spans="1:6" ht="13.8" thickBot="1" x14ac:dyDescent="0.3">
      <c r="A46" s="112"/>
      <c r="B46" s="114"/>
      <c r="C46" s="105" t="s">
        <v>43</v>
      </c>
      <c r="D46" s="106">
        <v>43861</v>
      </c>
      <c r="E46" s="97"/>
      <c r="F46" s="98"/>
    </row>
    <row r="47" spans="1:6" x14ac:dyDescent="0.25">
      <c r="A47" s="107" t="s">
        <v>5</v>
      </c>
      <c r="B47" s="55">
        <v>1</v>
      </c>
      <c r="C47" s="117">
        <v>783573113.10000002</v>
      </c>
      <c r="D47" s="118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45:A46"/>
    <mergeCell ref="B45:B46"/>
    <mergeCell ref="C45:D45"/>
    <mergeCell ref="C47:D47"/>
    <mergeCell ref="A21:C21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E4378-D75F-480C-83A7-D0165E04C661}">
  <sheetPr>
    <pageSetUpPr fitToPage="1"/>
  </sheetPr>
  <dimension ref="A1:G55"/>
  <sheetViews>
    <sheetView topLeftCell="A23" workbookViewId="0">
      <selection activeCell="H4" sqref="H4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0.109375" style="2" bestFit="1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44135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641431</v>
      </c>
      <c r="F20" s="57">
        <f>+F23+F26+F29+F33+F21</f>
        <v>100</v>
      </c>
    </row>
    <row r="21" spans="1:7" ht="27" hidden="1" customHeight="1" x14ac:dyDescent="0.25">
      <c r="A21" s="119" t="s">
        <v>44</v>
      </c>
      <c r="B21" s="120"/>
      <c r="C21" s="121"/>
      <c r="D21" s="108">
        <v>2</v>
      </c>
      <c r="E21" s="109">
        <f>E22</f>
        <v>0</v>
      </c>
      <c r="F21" s="110">
        <f>E21/E20*100</f>
        <v>0</v>
      </c>
    </row>
    <row r="22" spans="1:7" hidden="1" x14ac:dyDescent="0.25">
      <c r="A22" s="63" t="s">
        <v>45</v>
      </c>
      <c r="B22" s="64"/>
      <c r="C22" s="64"/>
      <c r="D22" s="108"/>
      <c r="E22" s="109">
        <v>0</v>
      </c>
      <c r="F22" s="110">
        <f>E22/E20*100</f>
        <v>0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39697</v>
      </c>
      <c r="F23" s="62">
        <f>E23/E20*100</f>
        <v>6.1888184387720582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34197</v>
      </c>
      <c r="F24" s="62">
        <f>E24/$E$20*100</f>
        <v>5.3313606607725532</v>
      </c>
    </row>
    <row r="25" spans="1:7" x14ac:dyDescent="0.25">
      <c r="A25" s="63" t="s">
        <v>23</v>
      </c>
      <c r="B25" s="64"/>
      <c r="C25" s="64"/>
      <c r="D25" s="60">
        <v>5</v>
      </c>
      <c r="E25" s="61">
        <v>5500</v>
      </c>
      <c r="F25" s="62">
        <f>E25/$E$20*100</f>
        <v>0.85745777799950429</v>
      </c>
    </row>
    <row r="26" spans="1:7" x14ac:dyDescent="0.25">
      <c r="A26" s="58" t="s">
        <v>24</v>
      </c>
      <c r="B26" s="64"/>
      <c r="C26" s="64"/>
      <c r="D26" s="60">
        <v>9</v>
      </c>
      <c r="E26" s="61">
        <f>+E27+E28</f>
        <v>25160</v>
      </c>
      <c r="F26" s="62">
        <f>E26/$E$20*100</f>
        <v>3.9224795808122779</v>
      </c>
    </row>
    <row r="27" spans="1:7" x14ac:dyDescent="0.25">
      <c r="A27" s="63" t="s">
        <v>25</v>
      </c>
      <c r="B27" s="64"/>
      <c r="C27" s="64"/>
      <c r="D27" s="60">
        <v>10</v>
      </c>
      <c r="E27" s="61">
        <v>13154</v>
      </c>
      <c r="F27" s="62">
        <f>E27/$E$20*100</f>
        <v>2.0507272021464509</v>
      </c>
    </row>
    <row r="28" spans="1:7" x14ac:dyDescent="0.25">
      <c r="A28" s="63" t="s">
        <v>26</v>
      </c>
      <c r="B28" s="64"/>
      <c r="C28" s="64"/>
      <c r="D28" s="60">
        <v>11</v>
      </c>
      <c r="E28" s="61">
        <v>12006</v>
      </c>
      <c r="F28" s="62">
        <f>E28/$E$20*100</f>
        <v>1.871752378665827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E30+E31+E32</f>
        <v>575082</v>
      </c>
      <c r="F29" s="62">
        <f>E29/E20*100</f>
        <v>89.656097070456525</v>
      </c>
    </row>
    <row r="30" spans="1:7" x14ac:dyDescent="0.25">
      <c r="A30" s="63" t="s">
        <v>28</v>
      </c>
      <c r="B30" s="64"/>
      <c r="C30" s="64"/>
      <c r="D30" s="60">
        <v>13</v>
      </c>
      <c r="E30" s="61">
        <v>8149</v>
      </c>
      <c r="F30" s="62">
        <f>E30/E20*100</f>
        <v>1.2704406241669017</v>
      </c>
    </row>
    <row r="31" spans="1:7" x14ac:dyDescent="0.25">
      <c r="A31" s="63" t="s">
        <v>29</v>
      </c>
      <c r="B31" s="64"/>
      <c r="C31" s="64"/>
      <c r="D31" s="60">
        <v>14</v>
      </c>
      <c r="E31" s="61">
        <v>566933</v>
      </c>
      <c r="F31" s="62">
        <f>E31/E20*100</f>
        <v>88.38565644628963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>E32/E23*100</f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1492</v>
      </c>
      <c r="F33" s="70">
        <f>E33/E20*100</f>
        <v>0.23260490995913821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54</v>
      </c>
      <c r="F39" s="86">
        <f>F19</f>
        <v>44135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755</v>
      </c>
      <c r="F40" s="90">
        <v>998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31658267</v>
      </c>
      <c r="F41" s="94">
        <v>41473807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1" t="s">
        <v>41</v>
      </c>
      <c r="B45" s="113" t="s">
        <v>16</v>
      </c>
      <c r="C45" s="115" t="s">
        <v>42</v>
      </c>
      <c r="D45" s="116"/>
      <c r="E45" s="97"/>
      <c r="F45" s="98"/>
    </row>
    <row r="46" spans="1:6" ht="13.8" thickBot="1" x14ac:dyDescent="0.3">
      <c r="A46" s="112"/>
      <c r="B46" s="114"/>
      <c r="C46" s="105" t="s">
        <v>43</v>
      </c>
      <c r="D46" s="106">
        <f>F19</f>
        <v>44135</v>
      </c>
      <c r="E46" s="97"/>
      <c r="F46" s="98"/>
    </row>
    <row r="47" spans="1:6" x14ac:dyDescent="0.25">
      <c r="A47" s="107" t="s">
        <v>5</v>
      </c>
      <c r="B47" s="55">
        <v>1</v>
      </c>
      <c r="C47" s="117">
        <v>625995430</v>
      </c>
      <c r="D47" s="118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21:C21"/>
    <mergeCell ref="A45:A46"/>
    <mergeCell ref="B45:B46"/>
    <mergeCell ref="C45:D45"/>
    <mergeCell ref="C47:D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CC029-29E4-45A7-8DA3-6F790C459E50}">
  <sheetPr>
    <pageSetUpPr fitToPage="1"/>
  </sheetPr>
  <dimension ref="A1:G55"/>
  <sheetViews>
    <sheetView topLeftCell="A36" workbookViewId="0">
      <selection activeCell="L10" sqref="L10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6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44165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651284</v>
      </c>
      <c r="F20" s="57">
        <f>+F23+F26+F29+F33+F21</f>
        <v>100.00000000000001</v>
      </c>
    </row>
    <row r="21" spans="1:7" ht="27" hidden="1" customHeight="1" x14ac:dyDescent="0.25">
      <c r="A21" s="119" t="s">
        <v>44</v>
      </c>
      <c r="B21" s="120"/>
      <c r="C21" s="121"/>
      <c r="D21" s="108">
        <v>2</v>
      </c>
      <c r="E21" s="109">
        <f>E22</f>
        <v>0</v>
      </c>
      <c r="F21" s="110">
        <f>E21/E20*100</f>
        <v>0</v>
      </c>
    </row>
    <row r="22" spans="1:7" hidden="1" x14ac:dyDescent="0.25">
      <c r="A22" s="63" t="s">
        <v>45</v>
      </c>
      <c r="B22" s="64"/>
      <c r="C22" s="64"/>
      <c r="D22" s="108"/>
      <c r="E22" s="109">
        <v>0</v>
      </c>
      <c r="F22" s="110">
        <f>E22/E20*100</f>
        <v>0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24321</v>
      </c>
      <c r="F23" s="62">
        <f>E23/E20*100</f>
        <v>3.7343155981108085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24321</v>
      </c>
      <c r="F24" s="62">
        <f>E24/$E$20*100</f>
        <v>3.7343155981108085</v>
      </c>
    </row>
    <row r="25" spans="1:7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E25/$E$20*100</f>
        <v>0</v>
      </c>
    </row>
    <row r="26" spans="1:7" x14ac:dyDescent="0.25">
      <c r="A26" s="58" t="s">
        <v>24</v>
      </c>
      <c r="B26" s="64"/>
      <c r="C26" s="64"/>
      <c r="D26" s="60">
        <v>9</v>
      </c>
      <c r="E26" s="61">
        <f>+E27+E28</f>
        <v>24898</v>
      </c>
      <c r="F26" s="62">
        <f>E26/$E$20*100</f>
        <v>3.8229098212147079</v>
      </c>
    </row>
    <row r="27" spans="1:7" x14ac:dyDescent="0.25">
      <c r="A27" s="63" t="s">
        <v>25</v>
      </c>
      <c r="B27" s="64"/>
      <c r="C27" s="64"/>
      <c r="D27" s="60">
        <v>10</v>
      </c>
      <c r="E27" s="61">
        <v>12928</v>
      </c>
      <c r="F27" s="62">
        <f>E27/$E$20*100</f>
        <v>1.9850019346398806</v>
      </c>
    </row>
    <row r="28" spans="1:7" x14ac:dyDescent="0.25">
      <c r="A28" s="63" t="s">
        <v>26</v>
      </c>
      <c r="B28" s="64"/>
      <c r="C28" s="64"/>
      <c r="D28" s="60">
        <v>11</v>
      </c>
      <c r="E28" s="61">
        <v>11970</v>
      </c>
      <c r="F28" s="62">
        <f>E28/$E$20*100</f>
        <v>1.8379078865748275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E30+E31+E32</f>
        <v>588685</v>
      </c>
      <c r="F29" s="62">
        <f>E29/E20*100</f>
        <v>90.388371278889096</v>
      </c>
    </row>
    <row r="30" spans="1:7" x14ac:dyDescent="0.25">
      <c r="A30" s="63" t="s">
        <v>28</v>
      </c>
      <c r="B30" s="64"/>
      <c r="C30" s="64"/>
      <c r="D30" s="60">
        <v>13</v>
      </c>
      <c r="E30" s="61">
        <v>9606</v>
      </c>
      <c r="F30" s="62">
        <f>E30/E20*100</f>
        <v>1.4749325946898741</v>
      </c>
    </row>
    <row r="31" spans="1:7" x14ac:dyDescent="0.25">
      <c r="A31" s="63" t="s">
        <v>29</v>
      </c>
      <c r="B31" s="64"/>
      <c r="C31" s="64"/>
      <c r="D31" s="60">
        <v>14</v>
      </c>
      <c r="E31" s="61">
        <v>579079</v>
      </c>
      <c r="F31" s="62">
        <f>E31/E20*100</f>
        <v>88.913438684199207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>E32/E23*100</f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13380</v>
      </c>
      <c r="F33" s="70">
        <f>E33/E20*100</f>
        <v>2.054403301785396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55</v>
      </c>
      <c r="F39" s="86">
        <f>F19</f>
        <v>44165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452704</v>
      </c>
      <c r="F40" s="90">
        <v>587214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19769661</v>
      </c>
      <c r="F41" s="94">
        <v>26541290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1" t="s">
        <v>41</v>
      </c>
      <c r="B45" s="113" t="s">
        <v>16</v>
      </c>
      <c r="C45" s="115" t="s">
        <v>42</v>
      </c>
      <c r="D45" s="116"/>
      <c r="E45" s="97"/>
      <c r="F45" s="98"/>
    </row>
    <row r="46" spans="1:6" ht="13.8" thickBot="1" x14ac:dyDescent="0.3">
      <c r="A46" s="112"/>
      <c r="B46" s="114"/>
      <c r="C46" s="105" t="s">
        <v>43</v>
      </c>
      <c r="D46" s="106">
        <f>F19</f>
        <v>44165</v>
      </c>
      <c r="E46" s="97"/>
      <c r="F46" s="98"/>
    </row>
    <row r="47" spans="1:6" x14ac:dyDescent="0.25">
      <c r="A47" s="107" t="s">
        <v>5</v>
      </c>
      <c r="B47" s="55">
        <v>1</v>
      </c>
      <c r="C47" s="117">
        <v>642949282</v>
      </c>
      <c r="D47" s="118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21:C21"/>
    <mergeCell ref="A45:A46"/>
    <mergeCell ref="B45:B46"/>
    <mergeCell ref="C45:D45"/>
    <mergeCell ref="C47:D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BE2336-631D-4357-9175-F257C8F24A1E}">
  <sheetPr>
    <pageSetUpPr fitToPage="1"/>
  </sheetPr>
  <dimension ref="A1:G55"/>
  <sheetViews>
    <sheetView tabSelected="1" workbookViewId="0">
      <selection activeCell="E33" sqref="E33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6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44196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663691</v>
      </c>
      <c r="F20" s="57">
        <f>+F23+F26+F29+F33+F21</f>
        <v>100</v>
      </c>
    </row>
    <row r="21" spans="1:7" ht="27" customHeight="1" x14ac:dyDescent="0.25">
      <c r="A21" s="119" t="s">
        <v>44</v>
      </c>
      <c r="B21" s="120"/>
      <c r="C21" s="121"/>
      <c r="D21" s="108">
        <v>2</v>
      </c>
      <c r="E21" s="109">
        <f>E22</f>
        <v>9805</v>
      </c>
      <c r="F21" s="110">
        <f>E21/E20*100</f>
        <v>1.4773441255041879</v>
      </c>
    </row>
    <row r="22" spans="1:7" x14ac:dyDescent="0.25">
      <c r="A22" s="63" t="s">
        <v>45</v>
      </c>
      <c r="B22" s="64"/>
      <c r="C22" s="64"/>
      <c r="D22" s="108"/>
      <c r="E22" s="109">
        <v>9805</v>
      </c>
      <c r="F22" s="110">
        <f>E22/E20*100</f>
        <v>1.4773441255041879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33092</v>
      </c>
      <c r="F23" s="62">
        <f>E23/E20*100</f>
        <v>4.9860552576424872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33092</v>
      </c>
      <c r="F24" s="62">
        <f>E24/$E$20*100</f>
        <v>4.9860552576424872</v>
      </c>
    </row>
    <row r="25" spans="1:7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E25/$E$20*100</f>
        <v>0</v>
      </c>
    </row>
    <row r="26" spans="1:7" x14ac:dyDescent="0.25">
      <c r="A26" s="58" t="s">
        <v>24</v>
      </c>
      <c r="B26" s="64"/>
      <c r="C26" s="64"/>
      <c r="D26" s="60">
        <v>9</v>
      </c>
      <c r="E26" s="61">
        <f>+E27+E28</f>
        <v>11964</v>
      </c>
      <c r="F26" s="62">
        <f>E26/$E$20*100</f>
        <v>1.8026461109160741</v>
      </c>
    </row>
    <row r="27" spans="1:7" hidden="1" x14ac:dyDescent="0.25">
      <c r="A27" s="63" t="s">
        <v>25</v>
      </c>
      <c r="B27" s="64"/>
      <c r="C27" s="64"/>
      <c r="D27" s="60">
        <v>10</v>
      </c>
      <c r="E27" s="61">
        <v>0</v>
      </c>
      <c r="F27" s="62">
        <f>E27/$E$20*100</f>
        <v>0</v>
      </c>
    </row>
    <row r="28" spans="1:7" x14ac:dyDescent="0.25">
      <c r="A28" s="63" t="s">
        <v>26</v>
      </c>
      <c r="B28" s="64"/>
      <c r="C28" s="64"/>
      <c r="D28" s="60">
        <v>11</v>
      </c>
      <c r="E28" s="61">
        <v>11964</v>
      </c>
      <c r="F28" s="62">
        <f>E28/$E$20*100</f>
        <v>1.8026461109160741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E30+E31+E32</f>
        <v>590783</v>
      </c>
      <c r="F29" s="62">
        <f>E29/E20*100</f>
        <v>89.014767414353969</v>
      </c>
    </row>
    <row r="30" spans="1:7" x14ac:dyDescent="0.25">
      <c r="A30" s="63" t="s">
        <v>28</v>
      </c>
      <c r="B30" s="64"/>
      <c r="C30" s="64"/>
      <c r="D30" s="60">
        <v>13</v>
      </c>
      <c r="E30" s="61">
        <v>9719</v>
      </c>
      <c r="F30" s="62">
        <f>E30/E20*100</f>
        <v>1.4643862881973688</v>
      </c>
    </row>
    <row r="31" spans="1:7" x14ac:dyDescent="0.25">
      <c r="A31" s="63" t="s">
        <v>29</v>
      </c>
      <c r="B31" s="64"/>
      <c r="C31" s="64"/>
      <c r="D31" s="60">
        <v>14</v>
      </c>
      <c r="E31" s="61">
        <v>581064</v>
      </c>
      <c r="F31" s="62">
        <f>E31/E20*100</f>
        <v>87.550381126156594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>E32/E23*100</f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18047</v>
      </c>
      <c r="F33" s="70">
        <f>E33/E20*100</f>
        <v>2.7191870915832821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56</v>
      </c>
      <c r="F39" s="86">
        <f>F19</f>
        <v>44196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71285</v>
      </c>
      <c r="F40" s="90">
        <v>97204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10243156</v>
      </c>
      <c r="F41" s="94">
        <v>13990655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1" t="s">
        <v>41</v>
      </c>
      <c r="B45" s="113" t="s">
        <v>16</v>
      </c>
      <c r="C45" s="115" t="s">
        <v>42</v>
      </c>
      <c r="D45" s="116"/>
      <c r="E45" s="97"/>
      <c r="F45" s="98"/>
    </row>
    <row r="46" spans="1:6" ht="13.8" thickBot="1" x14ac:dyDescent="0.3">
      <c r="A46" s="112"/>
      <c r="B46" s="114"/>
      <c r="C46" s="105" t="s">
        <v>43</v>
      </c>
      <c r="D46" s="106">
        <f>F19</f>
        <v>44196</v>
      </c>
      <c r="E46" s="97"/>
      <c r="F46" s="98"/>
    </row>
    <row r="47" spans="1:6" x14ac:dyDescent="0.25">
      <c r="A47" s="107" t="s">
        <v>5</v>
      </c>
      <c r="B47" s="55">
        <v>1</v>
      </c>
      <c r="C47" s="117">
        <v>643708644</v>
      </c>
      <c r="D47" s="118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21:C21"/>
    <mergeCell ref="A45:A46"/>
    <mergeCell ref="B45:B46"/>
    <mergeCell ref="C45:D45"/>
    <mergeCell ref="C47:D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5"/>
  <sheetViews>
    <sheetView topLeftCell="A42" workbookViewId="0">
      <selection activeCell="K43" sqref="K43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0.109375" style="2" bestFit="1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43890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728756</v>
      </c>
      <c r="F20" s="57">
        <f>+F23+F26+F29+F33+F21</f>
        <v>100</v>
      </c>
    </row>
    <row r="21" spans="1:7" ht="27" customHeight="1" x14ac:dyDescent="0.25">
      <c r="A21" s="119" t="s">
        <v>44</v>
      </c>
      <c r="B21" s="120"/>
      <c r="C21" s="121"/>
      <c r="D21" s="108">
        <v>2</v>
      </c>
      <c r="E21" s="109">
        <f>E22</f>
        <v>0</v>
      </c>
      <c r="F21" s="110">
        <f>E21/E20*100</f>
        <v>0</v>
      </c>
    </row>
    <row r="22" spans="1:7" x14ac:dyDescent="0.25">
      <c r="A22" s="63" t="s">
        <v>45</v>
      </c>
      <c r="B22" s="64"/>
      <c r="C22" s="64"/>
      <c r="D22" s="108"/>
      <c r="E22" s="109">
        <v>0</v>
      </c>
      <c r="F22" s="110">
        <f>E22/E20*100</f>
        <v>0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44629</v>
      </c>
      <c r="F23" s="62">
        <f>E23/E20*100</f>
        <v>6.1239976068807671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43129</v>
      </c>
      <c r="F24" s="62">
        <f>E24/$E$20*100</f>
        <v>5.9181673975926099</v>
      </c>
    </row>
    <row r="25" spans="1:7" x14ac:dyDescent="0.25">
      <c r="A25" s="63" t="s">
        <v>23</v>
      </c>
      <c r="B25" s="64"/>
      <c r="C25" s="64"/>
      <c r="D25" s="60">
        <v>5</v>
      </c>
      <c r="E25" s="61">
        <v>1500</v>
      </c>
      <c r="F25" s="62">
        <f>E25/$E$20*100</f>
        <v>0.20583020928815679</v>
      </c>
    </row>
    <row r="26" spans="1:7" x14ac:dyDescent="0.25">
      <c r="A26" s="58" t="s">
        <v>24</v>
      </c>
      <c r="B26" s="64"/>
      <c r="C26" s="64"/>
      <c r="D26" s="60">
        <v>9</v>
      </c>
      <c r="E26" s="61">
        <f>+E27+E28</f>
        <v>57190</v>
      </c>
      <c r="F26" s="62">
        <f>E26/$E$20*100</f>
        <v>7.8476197794597908</v>
      </c>
    </row>
    <row r="27" spans="1:7" x14ac:dyDescent="0.25">
      <c r="A27" s="63" t="s">
        <v>25</v>
      </c>
      <c r="B27" s="64"/>
      <c r="C27" s="64"/>
      <c r="D27" s="60">
        <v>10</v>
      </c>
      <c r="E27" s="61">
        <v>38621</v>
      </c>
      <c r="F27" s="62">
        <f>E27/$E$20*100</f>
        <v>5.2995790086119365</v>
      </c>
    </row>
    <row r="28" spans="1:7" x14ac:dyDescent="0.25">
      <c r="A28" s="63" t="s">
        <v>26</v>
      </c>
      <c r="B28" s="64"/>
      <c r="C28" s="64"/>
      <c r="D28" s="60">
        <v>11</v>
      </c>
      <c r="E28" s="61">
        <v>18569</v>
      </c>
      <c r="F28" s="62">
        <f>E28/$E$20*100</f>
        <v>2.5480407708478556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E30+E31+E32</f>
        <v>620707</v>
      </c>
      <c r="F29" s="62">
        <f>E29/E20*100</f>
        <v>85.173501144415965</v>
      </c>
    </row>
    <row r="30" spans="1:7" x14ac:dyDescent="0.25">
      <c r="A30" s="63" t="s">
        <v>28</v>
      </c>
      <c r="B30" s="64"/>
      <c r="C30" s="64"/>
      <c r="D30" s="60">
        <v>13</v>
      </c>
      <c r="E30" s="61">
        <v>23621</v>
      </c>
      <c r="F30" s="62">
        <f>E30/E20*100</f>
        <v>3.241276915730368</v>
      </c>
    </row>
    <row r="31" spans="1:7" x14ac:dyDescent="0.25">
      <c r="A31" s="63" t="s">
        <v>29</v>
      </c>
      <c r="B31" s="64"/>
      <c r="C31" s="64"/>
      <c r="D31" s="60">
        <v>14</v>
      </c>
      <c r="E31" s="61">
        <v>597086</v>
      </c>
      <c r="F31" s="62">
        <f>E31/E20*100</f>
        <v>81.932224228685584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>E32/E23*100</f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6230</v>
      </c>
      <c r="F33" s="70">
        <f>E33/E20*100</f>
        <v>0.85488146924347796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46</v>
      </c>
      <c r="F39" s="86">
        <f>F19</f>
        <v>43890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0</v>
      </c>
      <c r="F40" s="90">
        <v>0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19822896</v>
      </c>
      <c r="F41" s="94">
        <v>26137891.190000001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1" t="s">
        <v>41</v>
      </c>
      <c r="B45" s="113" t="s">
        <v>16</v>
      </c>
      <c r="C45" s="115" t="s">
        <v>42</v>
      </c>
      <c r="D45" s="116"/>
      <c r="E45" s="97"/>
      <c r="F45" s="98"/>
    </row>
    <row r="46" spans="1:6" ht="13.8" thickBot="1" x14ac:dyDescent="0.3">
      <c r="A46" s="112"/>
      <c r="B46" s="114"/>
      <c r="C46" s="105" t="s">
        <v>43</v>
      </c>
      <c r="D46" s="106">
        <v>43889</v>
      </c>
      <c r="E46" s="97"/>
      <c r="F46" s="98"/>
    </row>
    <row r="47" spans="1:6" x14ac:dyDescent="0.25">
      <c r="A47" s="107" t="s">
        <v>5</v>
      </c>
      <c r="B47" s="55">
        <v>1</v>
      </c>
      <c r="C47" s="117">
        <v>713612201.30999994</v>
      </c>
      <c r="D47" s="118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21:C21"/>
    <mergeCell ref="A45:A46"/>
    <mergeCell ref="B45:B46"/>
    <mergeCell ref="C45:D45"/>
    <mergeCell ref="C47:D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55"/>
  <sheetViews>
    <sheetView workbookViewId="0">
      <selection activeCell="I6" sqref="I6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0.109375" style="2" bestFit="1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43921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657510</v>
      </c>
      <c r="F20" s="57">
        <f>+F23+F26+F29+F33+F21</f>
        <v>100</v>
      </c>
    </row>
    <row r="21" spans="1:7" ht="27" hidden="1" customHeight="1" x14ac:dyDescent="0.25">
      <c r="A21" s="119" t="s">
        <v>44</v>
      </c>
      <c r="B21" s="120"/>
      <c r="C21" s="121"/>
      <c r="D21" s="108">
        <v>2</v>
      </c>
      <c r="E21" s="109">
        <f>E22</f>
        <v>0</v>
      </c>
      <c r="F21" s="110">
        <f>E21/E20*100</f>
        <v>0</v>
      </c>
    </row>
    <row r="22" spans="1:7" hidden="1" x14ac:dyDescent="0.25">
      <c r="A22" s="63" t="s">
        <v>45</v>
      </c>
      <c r="B22" s="64"/>
      <c r="C22" s="64"/>
      <c r="D22" s="108"/>
      <c r="E22" s="109">
        <v>0</v>
      </c>
      <c r="F22" s="110">
        <f>E22/E20*100</f>
        <v>0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70316</v>
      </c>
      <c r="F23" s="62">
        <f>E23/E20*100</f>
        <v>10.694286018463597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36966</v>
      </c>
      <c r="F24" s="62">
        <f>E24/$E$20*100</f>
        <v>5.6221198156682028</v>
      </c>
    </row>
    <row r="25" spans="1:7" x14ac:dyDescent="0.25">
      <c r="A25" s="63" t="s">
        <v>23</v>
      </c>
      <c r="B25" s="64"/>
      <c r="C25" s="64"/>
      <c r="D25" s="60">
        <v>5</v>
      </c>
      <c r="E25" s="61">
        <v>33350</v>
      </c>
      <c r="F25" s="62">
        <f>E25/$E$20*100</f>
        <v>5.0721662027953949</v>
      </c>
    </row>
    <row r="26" spans="1:7" x14ac:dyDescent="0.25">
      <c r="A26" s="58" t="s">
        <v>24</v>
      </c>
      <c r="B26" s="64"/>
      <c r="C26" s="64"/>
      <c r="D26" s="60">
        <v>9</v>
      </c>
      <c r="E26" s="61">
        <f>+E27+E28</f>
        <v>31992</v>
      </c>
      <c r="F26" s="62">
        <f>E26/$E$20*100</f>
        <v>4.8656294200848649</v>
      </c>
    </row>
    <row r="27" spans="1:7" x14ac:dyDescent="0.25">
      <c r="A27" s="63" t="s">
        <v>25</v>
      </c>
      <c r="B27" s="64"/>
      <c r="C27" s="64"/>
      <c r="D27" s="60">
        <v>10</v>
      </c>
      <c r="E27" s="61">
        <v>12875</v>
      </c>
      <c r="F27" s="62">
        <f>E27/$E$20*100</f>
        <v>1.9581451232680871</v>
      </c>
    </row>
    <row r="28" spans="1:7" x14ac:dyDescent="0.25">
      <c r="A28" s="63" t="s">
        <v>26</v>
      </c>
      <c r="B28" s="64"/>
      <c r="C28" s="64"/>
      <c r="D28" s="60">
        <v>11</v>
      </c>
      <c r="E28" s="61">
        <v>19117</v>
      </c>
      <c r="F28" s="62">
        <f>E28/$E$20*100</f>
        <v>2.9074842968167784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E30+E31+E32</f>
        <v>553135</v>
      </c>
      <c r="F29" s="62">
        <f>E29/E20*100</f>
        <v>84.125716719137358</v>
      </c>
    </row>
    <row r="30" spans="1:7" x14ac:dyDescent="0.25">
      <c r="A30" s="63" t="s">
        <v>28</v>
      </c>
      <c r="B30" s="64"/>
      <c r="C30" s="64"/>
      <c r="D30" s="60">
        <v>13</v>
      </c>
      <c r="E30" s="61">
        <v>15791</v>
      </c>
      <c r="F30" s="62">
        <f>E30/E20*100</f>
        <v>2.4016364770117566</v>
      </c>
    </row>
    <row r="31" spans="1:7" x14ac:dyDescent="0.25">
      <c r="A31" s="63" t="s">
        <v>29</v>
      </c>
      <c r="B31" s="64"/>
      <c r="C31" s="64"/>
      <c r="D31" s="60">
        <v>14</v>
      </c>
      <c r="E31" s="61">
        <v>537344</v>
      </c>
      <c r="F31" s="62">
        <f>E31/E20*100</f>
        <v>81.724080242125595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>E32/E23*100</f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2067</v>
      </c>
      <c r="F33" s="70">
        <f>E33/E20*100</f>
        <v>0.3143678423141853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47</v>
      </c>
      <c r="F39" s="86">
        <f>F19</f>
        <v>43921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408733</v>
      </c>
      <c r="F40" s="90">
        <v>450305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17431106</v>
      </c>
      <c r="F41" s="94">
        <v>19871626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1" t="s">
        <v>41</v>
      </c>
      <c r="B45" s="113" t="s">
        <v>16</v>
      </c>
      <c r="C45" s="115" t="s">
        <v>42</v>
      </c>
      <c r="D45" s="116"/>
      <c r="E45" s="97"/>
      <c r="F45" s="98"/>
    </row>
    <row r="46" spans="1:6" ht="13.8" thickBot="1" x14ac:dyDescent="0.3">
      <c r="A46" s="112"/>
      <c r="B46" s="114"/>
      <c r="C46" s="105" t="s">
        <v>43</v>
      </c>
      <c r="D46" s="106">
        <v>43921</v>
      </c>
      <c r="E46" s="97"/>
      <c r="F46" s="98"/>
    </row>
    <row r="47" spans="1:6" x14ac:dyDescent="0.25">
      <c r="A47" s="107" t="s">
        <v>5</v>
      </c>
      <c r="B47" s="55">
        <v>1</v>
      </c>
      <c r="C47" s="117">
        <v>620858492</v>
      </c>
      <c r="D47" s="118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21:C21"/>
    <mergeCell ref="A45:A46"/>
    <mergeCell ref="B45:B46"/>
    <mergeCell ref="C45:D45"/>
    <mergeCell ref="C47:D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55"/>
  <sheetViews>
    <sheetView workbookViewId="0">
      <selection activeCell="D14" sqref="D14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0.109375" style="2" bestFit="1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43951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697844</v>
      </c>
      <c r="F20" s="57">
        <f>+F23+F26+F29+F33+F21</f>
        <v>99.999999999999986</v>
      </c>
    </row>
    <row r="21" spans="1:7" ht="27" hidden="1" customHeight="1" x14ac:dyDescent="0.25">
      <c r="A21" s="119" t="s">
        <v>44</v>
      </c>
      <c r="B21" s="120"/>
      <c r="C21" s="121"/>
      <c r="D21" s="108">
        <v>2</v>
      </c>
      <c r="E21" s="109">
        <f>E22</f>
        <v>0</v>
      </c>
      <c r="F21" s="110">
        <f>E21/E20*100</f>
        <v>0</v>
      </c>
    </row>
    <row r="22" spans="1:7" hidden="1" x14ac:dyDescent="0.25">
      <c r="A22" s="63" t="s">
        <v>45</v>
      </c>
      <c r="B22" s="64"/>
      <c r="C22" s="64"/>
      <c r="D22" s="108"/>
      <c r="E22" s="109">
        <v>0</v>
      </c>
      <c r="F22" s="110">
        <f>E22/E20*100</f>
        <v>0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62183</v>
      </c>
      <c r="F23" s="62">
        <f>E23/E20*100</f>
        <v>8.9107307650420431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33583</v>
      </c>
      <c r="F24" s="62">
        <f>E24/$E$20*100</f>
        <v>4.8123936008620838</v>
      </c>
    </row>
    <row r="25" spans="1:7" x14ac:dyDescent="0.25">
      <c r="A25" s="63" t="s">
        <v>23</v>
      </c>
      <c r="B25" s="64"/>
      <c r="C25" s="64"/>
      <c r="D25" s="60">
        <v>5</v>
      </c>
      <c r="E25" s="61">
        <v>28600</v>
      </c>
      <c r="F25" s="62">
        <f>E25/$E$20*100</f>
        <v>4.0983371641799593</v>
      </c>
    </row>
    <row r="26" spans="1:7" x14ac:dyDescent="0.25">
      <c r="A26" s="58" t="s">
        <v>24</v>
      </c>
      <c r="B26" s="64"/>
      <c r="C26" s="64"/>
      <c r="D26" s="60">
        <v>9</v>
      </c>
      <c r="E26" s="61">
        <f>+E27+E28</f>
        <v>32175</v>
      </c>
      <c r="F26" s="62">
        <f>E26/$E$20*100</f>
        <v>4.6106293097024551</v>
      </c>
    </row>
    <row r="27" spans="1:7" x14ac:dyDescent="0.25">
      <c r="A27" s="63" t="s">
        <v>25</v>
      </c>
      <c r="B27" s="64"/>
      <c r="C27" s="64"/>
      <c r="D27" s="60">
        <v>10</v>
      </c>
      <c r="E27" s="61">
        <v>13056</v>
      </c>
      <c r="F27" s="62">
        <f>E27/$E$20*100</f>
        <v>1.8709052452983761</v>
      </c>
    </row>
    <row r="28" spans="1:7" x14ac:dyDescent="0.25">
      <c r="A28" s="63" t="s">
        <v>26</v>
      </c>
      <c r="B28" s="64"/>
      <c r="C28" s="64"/>
      <c r="D28" s="60">
        <v>11</v>
      </c>
      <c r="E28" s="61">
        <v>19119</v>
      </c>
      <c r="F28" s="62">
        <f>E28/$E$20*100</f>
        <v>2.7397240644040788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E30+E31+E32</f>
        <v>601134</v>
      </c>
      <c r="F29" s="62">
        <f>E29/E20*100</f>
        <v>86.141601847977483</v>
      </c>
    </row>
    <row r="30" spans="1:7" x14ac:dyDescent="0.25">
      <c r="A30" s="63" t="s">
        <v>28</v>
      </c>
      <c r="B30" s="64"/>
      <c r="C30" s="64"/>
      <c r="D30" s="60">
        <v>13</v>
      </c>
      <c r="E30" s="61">
        <v>17257</v>
      </c>
      <c r="F30" s="62">
        <f>E30/E20*100</f>
        <v>2.4729022532256493</v>
      </c>
    </row>
    <row r="31" spans="1:7" x14ac:dyDescent="0.25">
      <c r="A31" s="63" t="s">
        <v>29</v>
      </c>
      <c r="B31" s="64"/>
      <c r="C31" s="64"/>
      <c r="D31" s="60">
        <v>14</v>
      </c>
      <c r="E31" s="61">
        <v>583877</v>
      </c>
      <c r="F31" s="62">
        <f>E31/E20*100</f>
        <v>83.668699594751843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>E32/E23*100</f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2352</v>
      </c>
      <c r="F33" s="70">
        <f>E33/E20*100</f>
        <v>0.33703807727801627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48</v>
      </c>
      <c r="F39" s="86">
        <f>F19</f>
        <v>43951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4029784</v>
      </c>
      <c r="F40" s="90">
        <v>4600635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7876556</v>
      </c>
      <c r="F41" s="94">
        <v>8970436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1" t="s">
        <v>41</v>
      </c>
      <c r="B45" s="113" t="s">
        <v>16</v>
      </c>
      <c r="C45" s="115" t="s">
        <v>42</v>
      </c>
      <c r="D45" s="116"/>
      <c r="E45" s="97"/>
      <c r="F45" s="98"/>
    </row>
    <row r="46" spans="1:6" ht="13.8" thickBot="1" x14ac:dyDescent="0.3">
      <c r="A46" s="112"/>
      <c r="B46" s="114"/>
      <c r="C46" s="105" t="s">
        <v>43</v>
      </c>
      <c r="D46" s="106">
        <v>43951</v>
      </c>
      <c r="E46" s="97"/>
      <c r="F46" s="98"/>
    </row>
    <row r="47" spans="1:6" x14ac:dyDescent="0.25">
      <c r="A47" s="107" t="s">
        <v>5</v>
      </c>
      <c r="B47" s="55">
        <v>1</v>
      </c>
      <c r="C47" s="117">
        <v>668996452</v>
      </c>
      <c r="D47" s="118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21:C21"/>
    <mergeCell ref="A45:A46"/>
    <mergeCell ref="B45:B46"/>
    <mergeCell ref="C45:D45"/>
    <mergeCell ref="C47:D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55"/>
  <sheetViews>
    <sheetView topLeftCell="A19" workbookViewId="0">
      <selection activeCell="E13" sqref="E13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0.109375" style="2" bestFit="1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43982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701152</v>
      </c>
      <c r="F20" s="57">
        <f>+F23+F26+F29+F33+F21</f>
        <v>100</v>
      </c>
    </row>
    <row r="21" spans="1:7" ht="27" hidden="1" customHeight="1" x14ac:dyDescent="0.25">
      <c r="A21" s="119" t="s">
        <v>44</v>
      </c>
      <c r="B21" s="120"/>
      <c r="C21" s="121"/>
      <c r="D21" s="108">
        <v>2</v>
      </c>
      <c r="E21" s="109">
        <f>E22</f>
        <v>0</v>
      </c>
      <c r="F21" s="110">
        <f>E21/E20*100</f>
        <v>0</v>
      </c>
    </row>
    <row r="22" spans="1:7" hidden="1" x14ac:dyDescent="0.25">
      <c r="A22" s="63" t="s">
        <v>45</v>
      </c>
      <c r="B22" s="64"/>
      <c r="C22" s="64"/>
      <c r="D22" s="108"/>
      <c r="E22" s="109">
        <v>0</v>
      </c>
      <c r="F22" s="110">
        <f>E22/E20*100</f>
        <v>0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55698</v>
      </c>
      <c r="F23" s="62">
        <f>E23/E20*100</f>
        <v>7.943783944137647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32598</v>
      </c>
      <c r="F24" s="62">
        <f>E24/$E$20*100</f>
        <v>4.6492058783259553</v>
      </c>
    </row>
    <row r="25" spans="1:7" x14ac:dyDescent="0.25">
      <c r="A25" s="63" t="s">
        <v>23</v>
      </c>
      <c r="B25" s="64"/>
      <c r="C25" s="64"/>
      <c r="D25" s="60">
        <v>5</v>
      </c>
      <c r="E25" s="61">
        <v>23100</v>
      </c>
      <c r="F25" s="62">
        <f>E25/$E$20*100</f>
        <v>3.294578065811693</v>
      </c>
    </row>
    <row r="26" spans="1:7" x14ac:dyDescent="0.25">
      <c r="A26" s="58" t="s">
        <v>24</v>
      </c>
      <c r="B26" s="64"/>
      <c r="C26" s="64"/>
      <c r="D26" s="60">
        <v>9</v>
      </c>
      <c r="E26" s="61">
        <f>+E27+E28</f>
        <v>32532</v>
      </c>
      <c r="F26" s="62">
        <f>E26/$E$20*100</f>
        <v>4.639792798137921</v>
      </c>
    </row>
    <row r="27" spans="1:7" x14ac:dyDescent="0.25">
      <c r="A27" s="63" t="s">
        <v>25</v>
      </c>
      <c r="B27" s="64"/>
      <c r="C27" s="64"/>
      <c r="D27" s="60">
        <v>10</v>
      </c>
      <c r="E27" s="61">
        <v>13414</v>
      </c>
      <c r="F27" s="62">
        <f>E27/$E$20*100</f>
        <v>1.9131372370042445</v>
      </c>
    </row>
    <row r="28" spans="1:7" x14ac:dyDescent="0.25">
      <c r="A28" s="63" t="s">
        <v>26</v>
      </c>
      <c r="B28" s="64"/>
      <c r="C28" s="64"/>
      <c r="D28" s="60">
        <v>11</v>
      </c>
      <c r="E28" s="61">
        <v>19118</v>
      </c>
      <c r="F28" s="62">
        <f>E28/$E$20*100</f>
        <v>2.7266555611336769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E30+E31+E32</f>
        <v>607059</v>
      </c>
      <c r="F29" s="62">
        <f>E29/E20*100</f>
        <v>86.580227967687463</v>
      </c>
    </row>
    <row r="30" spans="1:7" x14ac:dyDescent="0.25">
      <c r="A30" s="63" t="s">
        <v>28</v>
      </c>
      <c r="B30" s="64"/>
      <c r="C30" s="64"/>
      <c r="D30" s="60">
        <v>13</v>
      </c>
      <c r="E30" s="61">
        <v>17212</v>
      </c>
      <c r="F30" s="62">
        <f>E30/E20*100</f>
        <v>2.4548172150974397</v>
      </c>
    </row>
    <row r="31" spans="1:7" x14ac:dyDescent="0.25">
      <c r="A31" s="63" t="s">
        <v>29</v>
      </c>
      <c r="B31" s="64"/>
      <c r="C31" s="64"/>
      <c r="D31" s="60">
        <v>14</v>
      </c>
      <c r="E31" s="61">
        <v>589847</v>
      </c>
      <c r="F31" s="62">
        <f>E31/E20*100</f>
        <v>84.125410752590028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>E32/E23*100</f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5863</v>
      </c>
      <c r="F33" s="70">
        <f>E33/E20*100</f>
        <v>0.83619529003696769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49</v>
      </c>
      <c r="F39" s="86">
        <f>F19</f>
        <v>43982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264349</v>
      </c>
      <c r="F40" s="90">
        <v>314709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722000</v>
      </c>
      <c r="F41" s="94">
        <v>854937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1" t="s">
        <v>41</v>
      </c>
      <c r="B45" s="113" t="s">
        <v>16</v>
      </c>
      <c r="C45" s="115" t="s">
        <v>42</v>
      </c>
      <c r="D45" s="116"/>
      <c r="E45" s="97"/>
      <c r="F45" s="98"/>
    </row>
    <row r="46" spans="1:6" ht="13.8" thickBot="1" x14ac:dyDescent="0.3">
      <c r="A46" s="112"/>
      <c r="B46" s="114"/>
      <c r="C46" s="105" t="s">
        <v>43</v>
      </c>
      <c r="D46" s="106">
        <v>43982</v>
      </c>
      <c r="E46" s="97"/>
      <c r="F46" s="98"/>
    </row>
    <row r="47" spans="1:6" x14ac:dyDescent="0.25">
      <c r="A47" s="107" t="s">
        <v>5</v>
      </c>
      <c r="B47" s="55">
        <v>1</v>
      </c>
      <c r="C47" s="117">
        <v>683597677</v>
      </c>
      <c r="D47" s="118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21:C21"/>
    <mergeCell ref="A45:A46"/>
    <mergeCell ref="B45:B46"/>
    <mergeCell ref="C45:D45"/>
    <mergeCell ref="C47:D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55"/>
  <sheetViews>
    <sheetView workbookViewId="0">
      <selection activeCell="J20" sqref="J20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0.109375" style="2" bestFit="1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44012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697497</v>
      </c>
      <c r="F20" s="57">
        <f>+F23+F26+F29+F33+F21</f>
        <v>100</v>
      </c>
    </row>
    <row r="21" spans="1:7" ht="27" hidden="1" customHeight="1" x14ac:dyDescent="0.25">
      <c r="A21" s="119" t="s">
        <v>44</v>
      </c>
      <c r="B21" s="120"/>
      <c r="C21" s="121"/>
      <c r="D21" s="108">
        <v>2</v>
      </c>
      <c r="E21" s="109">
        <f>E22</f>
        <v>0</v>
      </c>
      <c r="F21" s="110">
        <f>E21/E20*100</f>
        <v>0</v>
      </c>
    </row>
    <row r="22" spans="1:7" hidden="1" x14ac:dyDescent="0.25">
      <c r="A22" s="63" t="s">
        <v>45</v>
      </c>
      <c r="B22" s="64"/>
      <c r="C22" s="64"/>
      <c r="D22" s="108"/>
      <c r="E22" s="109">
        <v>0</v>
      </c>
      <c r="F22" s="110">
        <f>E22/E20*100</f>
        <v>0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41652</v>
      </c>
      <c r="F23" s="62">
        <f>E23/E20*100</f>
        <v>5.9716385876928504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39652</v>
      </c>
      <c r="F24" s="62">
        <f>E24/$E$20*100</f>
        <v>5.6848990031498339</v>
      </c>
    </row>
    <row r="25" spans="1:7" x14ac:dyDescent="0.25">
      <c r="A25" s="63" t="s">
        <v>23</v>
      </c>
      <c r="B25" s="64"/>
      <c r="C25" s="64"/>
      <c r="D25" s="60">
        <v>5</v>
      </c>
      <c r="E25" s="61">
        <v>2000</v>
      </c>
      <c r="F25" s="62">
        <f>E25/$E$20*100</f>
        <v>0.28673958454301596</v>
      </c>
    </row>
    <row r="26" spans="1:7" x14ac:dyDescent="0.25">
      <c r="A26" s="58" t="s">
        <v>24</v>
      </c>
      <c r="B26" s="64"/>
      <c r="C26" s="64"/>
      <c r="D26" s="60">
        <v>9</v>
      </c>
      <c r="E26" s="61">
        <f>+E27+E28</f>
        <v>32443</v>
      </c>
      <c r="F26" s="62">
        <f>E26/$E$20*100</f>
        <v>4.6513461706645334</v>
      </c>
    </row>
    <row r="27" spans="1:7" x14ac:dyDescent="0.25">
      <c r="A27" s="63" t="s">
        <v>25</v>
      </c>
      <c r="B27" s="64"/>
      <c r="C27" s="64"/>
      <c r="D27" s="60">
        <v>10</v>
      </c>
      <c r="E27" s="61">
        <v>13377</v>
      </c>
      <c r="F27" s="62">
        <f>E27/$E$20*100</f>
        <v>1.917857711215962</v>
      </c>
    </row>
    <row r="28" spans="1:7" x14ac:dyDescent="0.25">
      <c r="A28" s="63" t="s">
        <v>26</v>
      </c>
      <c r="B28" s="64"/>
      <c r="C28" s="64"/>
      <c r="D28" s="60">
        <v>11</v>
      </c>
      <c r="E28" s="61">
        <v>19066</v>
      </c>
      <c r="F28" s="62">
        <f>E28/$E$20*100</f>
        <v>2.7334884594485711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E30+E31+E32</f>
        <v>616202</v>
      </c>
      <c r="F29" s="62">
        <f>E29/E20*100</f>
        <v>88.344752737287763</v>
      </c>
    </row>
    <row r="30" spans="1:7" x14ac:dyDescent="0.25">
      <c r="A30" s="63" t="s">
        <v>28</v>
      </c>
      <c r="B30" s="64"/>
      <c r="C30" s="64"/>
      <c r="D30" s="60">
        <v>13</v>
      </c>
      <c r="E30" s="61">
        <v>18103</v>
      </c>
      <c r="F30" s="62">
        <f>E30/E20*100</f>
        <v>2.5954233494911088</v>
      </c>
    </row>
    <row r="31" spans="1:7" x14ac:dyDescent="0.25">
      <c r="A31" s="63" t="s">
        <v>29</v>
      </c>
      <c r="B31" s="64"/>
      <c r="C31" s="64"/>
      <c r="D31" s="60">
        <v>14</v>
      </c>
      <c r="E31" s="61">
        <v>598099</v>
      </c>
      <c r="F31" s="62">
        <f>E31/E20*100</f>
        <v>85.749329387796649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>E32/E23*100</f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7200</v>
      </c>
      <c r="F33" s="70">
        <f>E33/E20*100</f>
        <v>1.0322625043548574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50</v>
      </c>
      <c r="F39" s="86">
        <f>F19</f>
        <v>44012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650767</v>
      </c>
      <c r="F40" s="90">
        <v>810564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8282828</v>
      </c>
      <c r="F41" s="94">
        <v>10332944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1" t="s">
        <v>41</v>
      </c>
      <c r="B45" s="113" t="s">
        <v>16</v>
      </c>
      <c r="C45" s="115" t="s">
        <v>42</v>
      </c>
      <c r="D45" s="116"/>
      <c r="E45" s="97"/>
      <c r="F45" s="98"/>
    </row>
    <row r="46" spans="1:6" ht="13.8" thickBot="1" x14ac:dyDescent="0.3">
      <c r="A46" s="112"/>
      <c r="B46" s="114"/>
      <c r="C46" s="105" t="s">
        <v>43</v>
      </c>
      <c r="D46" s="106">
        <v>44012</v>
      </c>
      <c r="E46" s="97"/>
      <c r="F46" s="98"/>
    </row>
    <row r="47" spans="1:6" x14ac:dyDescent="0.25">
      <c r="A47" s="107" t="s">
        <v>5</v>
      </c>
      <c r="B47" s="55">
        <v>1</v>
      </c>
      <c r="C47" s="117">
        <v>687883753</v>
      </c>
      <c r="D47" s="118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21:C21"/>
    <mergeCell ref="A45:A46"/>
    <mergeCell ref="B45:B46"/>
    <mergeCell ref="C45:D45"/>
    <mergeCell ref="C47:D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55"/>
  <sheetViews>
    <sheetView topLeftCell="A17" workbookViewId="0">
      <selection activeCell="H7" sqref="H7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0.109375" style="2" bestFit="1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44043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697960</v>
      </c>
      <c r="F20" s="57">
        <f>+F23+F26+F29+F33+F21</f>
        <v>100</v>
      </c>
    </row>
    <row r="21" spans="1:7" ht="27" hidden="1" customHeight="1" x14ac:dyDescent="0.25">
      <c r="A21" s="119" t="s">
        <v>44</v>
      </c>
      <c r="B21" s="120"/>
      <c r="C21" s="121"/>
      <c r="D21" s="108">
        <v>2</v>
      </c>
      <c r="E21" s="109">
        <f>E22</f>
        <v>0</v>
      </c>
      <c r="F21" s="110">
        <f>E21/E20*100</f>
        <v>0</v>
      </c>
    </row>
    <row r="22" spans="1:7" hidden="1" x14ac:dyDescent="0.25">
      <c r="A22" s="63" t="s">
        <v>45</v>
      </c>
      <c r="B22" s="64"/>
      <c r="C22" s="64"/>
      <c r="D22" s="108"/>
      <c r="E22" s="109">
        <v>0</v>
      </c>
      <c r="F22" s="110">
        <f>E22/E20*100</f>
        <v>0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49320</v>
      </c>
      <c r="F23" s="62">
        <f>E23/E20*100</f>
        <v>7.066307524786521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48320</v>
      </c>
      <c r="F24" s="62">
        <f>E24/$E$20*100</f>
        <v>6.9230328385580835</v>
      </c>
    </row>
    <row r="25" spans="1:7" x14ac:dyDescent="0.25">
      <c r="A25" s="63" t="s">
        <v>23</v>
      </c>
      <c r="B25" s="64"/>
      <c r="C25" s="64"/>
      <c r="D25" s="60">
        <v>5</v>
      </c>
      <c r="E25" s="61">
        <v>1000</v>
      </c>
      <c r="F25" s="62">
        <f>E25/$E$20*100</f>
        <v>0.14327468622843717</v>
      </c>
    </row>
    <row r="26" spans="1:7" x14ac:dyDescent="0.25">
      <c r="A26" s="58" t="s">
        <v>24</v>
      </c>
      <c r="B26" s="64"/>
      <c r="C26" s="64"/>
      <c r="D26" s="60">
        <v>9</v>
      </c>
      <c r="E26" s="61">
        <f>+E27+E28</f>
        <v>44233</v>
      </c>
      <c r="F26" s="62">
        <f>E26/$E$20*100</f>
        <v>6.3374691959424609</v>
      </c>
    </row>
    <row r="27" spans="1:7" x14ac:dyDescent="0.25">
      <c r="A27" s="63" t="s">
        <v>25</v>
      </c>
      <c r="B27" s="64"/>
      <c r="C27" s="64"/>
      <c r="D27" s="60">
        <v>10</v>
      </c>
      <c r="E27" s="61">
        <v>13313</v>
      </c>
      <c r="F27" s="62">
        <f>E27/$E$20*100</f>
        <v>1.9074158977591837</v>
      </c>
    </row>
    <row r="28" spans="1:7" x14ac:dyDescent="0.25">
      <c r="A28" s="63" t="s">
        <v>26</v>
      </c>
      <c r="B28" s="64"/>
      <c r="C28" s="64"/>
      <c r="D28" s="60">
        <v>11</v>
      </c>
      <c r="E28" s="61">
        <v>30920</v>
      </c>
      <c r="F28" s="62">
        <f>E28/$E$20*100</f>
        <v>4.4300532981832772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E30+E31+E32</f>
        <v>582307</v>
      </c>
      <c r="F29" s="62">
        <f>E29/E20*100</f>
        <v>83.429852713622552</v>
      </c>
    </row>
    <row r="30" spans="1:7" x14ac:dyDescent="0.25">
      <c r="A30" s="63" t="s">
        <v>28</v>
      </c>
      <c r="B30" s="64"/>
      <c r="C30" s="64"/>
      <c r="D30" s="60">
        <v>13</v>
      </c>
      <c r="E30" s="61">
        <v>16960</v>
      </c>
      <c r="F30" s="62">
        <f>E30/E20*100</f>
        <v>2.4299386784342945</v>
      </c>
    </row>
    <row r="31" spans="1:7" x14ac:dyDescent="0.25">
      <c r="A31" s="63" t="s">
        <v>29</v>
      </c>
      <c r="B31" s="64"/>
      <c r="C31" s="64"/>
      <c r="D31" s="60">
        <v>14</v>
      </c>
      <c r="E31" s="61">
        <v>565347</v>
      </c>
      <c r="F31" s="62">
        <f>E31/E20*100</f>
        <v>80.999914035188255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>E32/E23*100</f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22100</v>
      </c>
      <c r="F33" s="70">
        <f>E33/E20*100</f>
        <v>3.1663705656484611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51</v>
      </c>
      <c r="F39" s="86">
        <f>F19</f>
        <v>44043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136007</v>
      </c>
      <c r="F40" s="90">
        <v>167044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16249744</v>
      </c>
      <c r="F41" s="94">
        <v>20561228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1" t="s">
        <v>41</v>
      </c>
      <c r="B45" s="113" t="s">
        <v>16</v>
      </c>
      <c r="C45" s="115" t="s">
        <v>42</v>
      </c>
      <c r="D45" s="116"/>
      <c r="E45" s="97"/>
      <c r="F45" s="98"/>
    </row>
    <row r="46" spans="1:6" ht="13.8" thickBot="1" x14ac:dyDescent="0.3">
      <c r="A46" s="112"/>
      <c r="B46" s="114"/>
      <c r="C46" s="105" t="s">
        <v>43</v>
      </c>
      <c r="D46" s="106">
        <f>F19</f>
        <v>44043</v>
      </c>
      <c r="E46" s="97"/>
      <c r="F46" s="98"/>
    </row>
    <row r="47" spans="1:6" x14ac:dyDescent="0.25">
      <c r="A47" s="107" t="s">
        <v>5</v>
      </c>
      <c r="B47" s="55">
        <v>1</v>
      </c>
      <c r="C47" s="117">
        <v>676615114</v>
      </c>
      <c r="D47" s="118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21:C21"/>
    <mergeCell ref="A45:A46"/>
    <mergeCell ref="B45:B46"/>
    <mergeCell ref="C45:D45"/>
    <mergeCell ref="C47:D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55"/>
  <sheetViews>
    <sheetView workbookViewId="0">
      <selection activeCell="K27" sqref="K27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0.109375" style="2" bestFit="1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44074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712377</v>
      </c>
      <c r="F20" s="57">
        <f>+F23+F26+F29+F33+F21</f>
        <v>100</v>
      </c>
    </row>
    <row r="21" spans="1:7" ht="27" hidden="1" customHeight="1" x14ac:dyDescent="0.25">
      <c r="A21" s="119" t="s">
        <v>44</v>
      </c>
      <c r="B21" s="120"/>
      <c r="C21" s="121"/>
      <c r="D21" s="108">
        <v>2</v>
      </c>
      <c r="E21" s="109">
        <f>E22</f>
        <v>0</v>
      </c>
      <c r="F21" s="110">
        <f>E21/E20*100</f>
        <v>0</v>
      </c>
    </row>
    <row r="22" spans="1:7" hidden="1" x14ac:dyDescent="0.25">
      <c r="A22" s="63" t="s">
        <v>45</v>
      </c>
      <c r="B22" s="64"/>
      <c r="C22" s="64"/>
      <c r="D22" s="108"/>
      <c r="E22" s="109">
        <v>0</v>
      </c>
      <c r="F22" s="110">
        <f>E22/E20*100</f>
        <v>0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37811</v>
      </c>
      <c r="F23" s="62">
        <f>E23/E20*100</f>
        <v>5.3077232981974438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36811</v>
      </c>
      <c r="F24" s="62">
        <f>E24/$E$20*100</f>
        <v>5.1673481878275123</v>
      </c>
    </row>
    <row r="25" spans="1:7" x14ac:dyDescent="0.25">
      <c r="A25" s="63" t="s">
        <v>23</v>
      </c>
      <c r="B25" s="64"/>
      <c r="C25" s="64"/>
      <c r="D25" s="60">
        <v>5</v>
      </c>
      <c r="E25" s="61">
        <v>1000</v>
      </c>
      <c r="F25" s="62">
        <f>E25/$E$20*100</f>
        <v>0.14037511036993053</v>
      </c>
    </row>
    <row r="26" spans="1:7" x14ac:dyDescent="0.25">
      <c r="A26" s="58" t="s">
        <v>24</v>
      </c>
      <c r="B26" s="64"/>
      <c r="C26" s="64"/>
      <c r="D26" s="60">
        <v>9</v>
      </c>
      <c r="E26" s="61">
        <f>+E27+E28</f>
        <v>44015</v>
      </c>
      <c r="F26" s="62">
        <f>E26/$E$20*100</f>
        <v>6.1786104829324922</v>
      </c>
    </row>
    <row r="27" spans="1:7" x14ac:dyDescent="0.25">
      <c r="A27" s="63" t="s">
        <v>25</v>
      </c>
      <c r="B27" s="64"/>
      <c r="C27" s="64"/>
      <c r="D27" s="60">
        <v>10</v>
      </c>
      <c r="E27" s="61">
        <v>13167</v>
      </c>
      <c r="F27" s="62">
        <f>E27/$E$20*100</f>
        <v>1.8483190782408752</v>
      </c>
    </row>
    <row r="28" spans="1:7" x14ac:dyDescent="0.25">
      <c r="A28" s="63" t="s">
        <v>26</v>
      </c>
      <c r="B28" s="64"/>
      <c r="C28" s="64"/>
      <c r="D28" s="60">
        <v>11</v>
      </c>
      <c r="E28" s="61">
        <v>30848</v>
      </c>
      <c r="F28" s="62">
        <f>E28/$E$20*100</f>
        <v>4.330291404691617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E30+E31+E32</f>
        <v>606858</v>
      </c>
      <c r="F29" s="62">
        <f>E29/E20*100</f>
        <v>85.187758728875295</v>
      </c>
    </row>
    <row r="30" spans="1:7" x14ac:dyDescent="0.25">
      <c r="A30" s="63" t="s">
        <v>28</v>
      </c>
      <c r="B30" s="64"/>
      <c r="C30" s="64"/>
      <c r="D30" s="60">
        <v>13</v>
      </c>
      <c r="E30" s="61">
        <v>17615</v>
      </c>
      <c r="F30" s="62">
        <f>E30/E20*100</f>
        <v>2.4727075691663263</v>
      </c>
    </row>
    <row r="31" spans="1:7" x14ac:dyDescent="0.25">
      <c r="A31" s="63" t="s">
        <v>29</v>
      </c>
      <c r="B31" s="64"/>
      <c r="C31" s="64"/>
      <c r="D31" s="60">
        <v>14</v>
      </c>
      <c r="E31" s="61">
        <v>589243</v>
      </c>
      <c r="F31" s="62">
        <f>E31/E20*100</f>
        <v>82.715051159708977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>E32/E23*100</f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23693</v>
      </c>
      <c r="F33" s="70">
        <f>E33/E20*100</f>
        <v>3.3259074899947638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52</v>
      </c>
      <c r="F39" s="86">
        <f>F19</f>
        <v>44074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50343</v>
      </c>
      <c r="F40" s="90">
        <v>64912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3560202</v>
      </c>
      <c r="F41" s="94">
        <v>4490381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1" t="s">
        <v>41</v>
      </c>
      <c r="B45" s="113" t="s">
        <v>16</v>
      </c>
      <c r="C45" s="115" t="s">
        <v>42</v>
      </c>
      <c r="D45" s="116"/>
      <c r="E45" s="97"/>
      <c r="F45" s="98"/>
    </row>
    <row r="46" spans="1:6" ht="13.8" thickBot="1" x14ac:dyDescent="0.3">
      <c r="A46" s="112"/>
      <c r="B46" s="114"/>
      <c r="C46" s="105" t="s">
        <v>43</v>
      </c>
      <c r="D46" s="106">
        <f>F19</f>
        <v>44074</v>
      </c>
      <c r="E46" s="97"/>
      <c r="F46" s="98"/>
    </row>
    <row r="47" spans="1:6" x14ac:dyDescent="0.25">
      <c r="A47" s="107" t="s">
        <v>5</v>
      </c>
      <c r="B47" s="55">
        <v>1</v>
      </c>
      <c r="C47" s="117">
        <v>697070922</v>
      </c>
      <c r="D47" s="118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21:C21"/>
    <mergeCell ref="A45:A46"/>
    <mergeCell ref="B45:B46"/>
    <mergeCell ref="C45:D45"/>
    <mergeCell ref="C47:D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55"/>
  <sheetViews>
    <sheetView topLeftCell="A29" workbookViewId="0">
      <selection activeCell="F18" sqref="F18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0.109375" style="2" bestFit="1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44104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698755</v>
      </c>
      <c r="F20" s="57">
        <f>+F23+F26+F29+F33+F21</f>
        <v>100.00000000000001</v>
      </c>
    </row>
    <row r="21" spans="1:7" ht="27" hidden="1" customHeight="1" x14ac:dyDescent="0.25">
      <c r="A21" s="119" t="s">
        <v>44</v>
      </c>
      <c r="B21" s="120"/>
      <c r="C21" s="121"/>
      <c r="D21" s="108">
        <v>2</v>
      </c>
      <c r="E21" s="109">
        <f>E22</f>
        <v>0</v>
      </c>
      <c r="F21" s="110">
        <f>E21/E20*100</f>
        <v>0</v>
      </c>
    </row>
    <row r="22" spans="1:7" hidden="1" x14ac:dyDescent="0.25">
      <c r="A22" s="63" t="s">
        <v>45</v>
      </c>
      <c r="B22" s="64"/>
      <c r="C22" s="64"/>
      <c r="D22" s="108"/>
      <c r="E22" s="109">
        <v>0</v>
      </c>
      <c r="F22" s="110">
        <f>E22/E20*100</f>
        <v>0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49479</v>
      </c>
      <c r="F23" s="62">
        <f>E23/E20*100</f>
        <v>7.0810226760452526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49479</v>
      </c>
      <c r="F24" s="62">
        <f>E24/$E$20*100</f>
        <v>7.0810226760452526</v>
      </c>
    </row>
    <row r="25" spans="1:7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E25/$E$20*100</f>
        <v>0</v>
      </c>
    </row>
    <row r="26" spans="1:7" x14ac:dyDescent="0.25">
      <c r="A26" s="58" t="s">
        <v>24</v>
      </c>
      <c r="B26" s="64"/>
      <c r="C26" s="64"/>
      <c r="D26" s="60">
        <v>9</v>
      </c>
      <c r="E26" s="61">
        <f>+E27+E28</f>
        <v>37224</v>
      </c>
      <c r="F26" s="62">
        <f>E26/$E$20*100</f>
        <v>5.3271890719923292</v>
      </c>
    </row>
    <row r="27" spans="1:7" x14ac:dyDescent="0.25">
      <c r="A27" s="63" t="s">
        <v>25</v>
      </c>
      <c r="B27" s="64"/>
      <c r="C27" s="64"/>
      <c r="D27" s="60">
        <v>10</v>
      </c>
      <c r="E27" s="61">
        <v>13304</v>
      </c>
      <c r="F27" s="62">
        <f>E27/$E$20*100</f>
        <v>1.9039577534328913</v>
      </c>
    </row>
    <row r="28" spans="1:7" x14ac:dyDescent="0.25">
      <c r="A28" s="63" t="s">
        <v>26</v>
      </c>
      <c r="B28" s="64"/>
      <c r="C28" s="64"/>
      <c r="D28" s="60">
        <v>11</v>
      </c>
      <c r="E28" s="61">
        <v>23920</v>
      </c>
      <c r="F28" s="62">
        <f>E28/$E$20*100</f>
        <v>3.4232313185594379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E30+E31+E32</f>
        <v>600618</v>
      </c>
      <c r="F29" s="62">
        <f>E29/E20*100</f>
        <v>85.955449334888485</v>
      </c>
    </row>
    <row r="30" spans="1:7" x14ac:dyDescent="0.25">
      <c r="A30" s="63" t="s">
        <v>28</v>
      </c>
      <c r="B30" s="64"/>
      <c r="C30" s="64"/>
      <c r="D30" s="60">
        <v>13</v>
      </c>
      <c r="E30" s="61">
        <v>16268</v>
      </c>
      <c r="F30" s="62">
        <f>E30/E20*100</f>
        <v>2.3281407646456911</v>
      </c>
    </row>
    <row r="31" spans="1:7" x14ac:dyDescent="0.25">
      <c r="A31" s="63" t="s">
        <v>29</v>
      </c>
      <c r="B31" s="64"/>
      <c r="C31" s="64"/>
      <c r="D31" s="60">
        <v>14</v>
      </c>
      <c r="E31" s="61">
        <v>584350</v>
      </c>
      <c r="F31" s="62">
        <f>E31/E20*100</f>
        <v>83.627308570242789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>E32/E23*100</f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11434</v>
      </c>
      <c r="F33" s="70">
        <f>E33/E20*100</f>
        <v>1.6363389170739386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53</v>
      </c>
      <c r="F39" s="86">
        <f>F19</f>
        <v>44104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16000</v>
      </c>
      <c r="F40" s="90">
        <v>20512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8669554</v>
      </c>
      <c r="F41" s="94">
        <v>11195226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1" t="s">
        <v>41</v>
      </c>
      <c r="B45" s="113" t="s">
        <v>16</v>
      </c>
      <c r="C45" s="115" t="s">
        <v>42</v>
      </c>
      <c r="D45" s="116"/>
      <c r="E45" s="97"/>
      <c r="F45" s="98"/>
    </row>
    <row r="46" spans="1:6" ht="13.8" thickBot="1" x14ac:dyDescent="0.3">
      <c r="A46" s="112"/>
      <c r="B46" s="114"/>
      <c r="C46" s="105" t="s">
        <v>43</v>
      </c>
      <c r="D46" s="106">
        <f>F19</f>
        <v>44104</v>
      </c>
      <c r="E46" s="97"/>
      <c r="F46" s="98"/>
    </row>
    <row r="47" spans="1:6" x14ac:dyDescent="0.25">
      <c r="A47" s="107" t="s">
        <v>5</v>
      </c>
      <c r="B47" s="55">
        <v>1</v>
      </c>
      <c r="C47" s="117">
        <v>681788846</v>
      </c>
      <c r="D47" s="118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21:C21"/>
    <mergeCell ref="A45:A46"/>
    <mergeCell ref="B45:B46"/>
    <mergeCell ref="C45:D45"/>
    <mergeCell ref="C47:D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2020</vt:lpstr>
      <vt:lpstr>únor 2020</vt:lpstr>
      <vt:lpstr>březen 2020</vt:lpstr>
      <vt:lpstr>duben 2020</vt:lpstr>
      <vt:lpstr>květen 2020</vt:lpstr>
      <vt:lpstr>červen 2020</vt:lpstr>
      <vt:lpstr>červenec 2020 </vt:lpstr>
      <vt:lpstr>srpen 2020</vt:lpstr>
      <vt:lpstr>září 2020</vt:lpstr>
      <vt:lpstr>říjen 2020</vt:lpstr>
      <vt:lpstr>listopad 2020</vt:lpstr>
      <vt:lpstr>prosinec 2020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2021-01-08T19:22:45Z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2020-11-24T10:02:29Z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29635c18-2392-40da-82bb-c54a58683d83</vt:lpwstr>
  </property>
  <property fmtid="{D5CDD505-2E9C-101B-9397-08002B2CF9AE}" pid="8" name="MSIP_Label_2a6524ed-fb1a-49fd-bafe-15c5e5ffd047_ContentBits">
    <vt:lpwstr>0</vt:lpwstr>
  </property>
</Properties>
</file>