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7264F435-ACA3-424A-97FD-74151B9BB181}" xr6:coauthVersionLast="46" xr6:coauthVersionMax="46" xr10:uidLastSave="{00000000-0000-0000-0000-000000000000}"/>
  <bookViews>
    <workbookView xWindow="-108" yWindow="-108" windowWidth="23256" windowHeight="12576" tabRatio="808" firstSheet="5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48" l="1"/>
  <c r="E29" i="48"/>
  <c r="E26" i="48"/>
  <c r="E23" i="48"/>
  <c r="E21" i="48"/>
  <c r="D47" i="47"/>
  <c r="E29" i="47"/>
  <c r="E26" i="47"/>
  <c r="E23" i="47"/>
  <c r="E21" i="47"/>
  <c r="D47" i="46"/>
  <c r="E29" i="46"/>
  <c r="E26" i="46"/>
  <c r="E23" i="46"/>
  <c r="E21" i="46"/>
  <c r="D47" i="45"/>
  <c r="E29" i="45"/>
  <c r="E26" i="45"/>
  <c r="E23" i="45"/>
  <c r="E21" i="45"/>
  <c r="E20" i="48" l="1"/>
  <c r="F28" i="48" s="1"/>
  <c r="E20" i="47"/>
  <c r="F28" i="47" s="1"/>
  <c r="E20" i="46"/>
  <c r="F21" i="46" s="1"/>
  <c r="E20" i="45"/>
  <c r="F34" i="45" s="1"/>
  <c r="D47" i="44"/>
  <c r="E29" i="44"/>
  <c r="E26" i="44"/>
  <c r="E23" i="44"/>
  <c r="E21" i="44"/>
  <c r="F32" i="48" l="1"/>
  <c r="F24" i="48"/>
  <c r="F33" i="48"/>
  <c r="F27" i="48"/>
  <c r="F26" i="48" s="1"/>
  <c r="F21" i="48"/>
  <c r="F34" i="48"/>
  <c r="F31" i="48"/>
  <c r="F30" i="48"/>
  <c r="F22" i="48"/>
  <c r="F25" i="48"/>
  <c r="F22" i="47"/>
  <c r="F27" i="47"/>
  <c r="F26" i="47" s="1"/>
  <c r="F32" i="47"/>
  <c r="F33" i="47"/>
  <c r="F31" i="47"/>
  <c r="F30" i="47"/>
  <c r="F25" i="47"/>
  <c r="F24" i="47"/>
  <c r="F34" i="47"/>
  <c r="F21" i="47"/>
  <c r="F25" i="46"/>
  <c r="F34" i="46"/>
  <c r="F24" i="46"/>
  <c r="F31" i="46"/>
  <c r="F30" i="46"/>
  <c r="F28" i="46"/>
  <c r="F33" i="46"/>
  <c r="F32" i="46"/>
  <c r="F22" i="46"/>
  <c r="F27" i="46"/>
  <c r="F31" i="45"/>
  <c r="F22" i="45"/>
  <c r="F24" i="45"/>
  <c r="F32" i="45"/>
  <c r="F27" i="45"/>
  <c r="F25" i="45"/>
  <c r="F21" i="45"/>
  <c r="F28" i="45"/>
  <c r="F33" i="45"/>
  <c r="F30" i="45"/>
  <c r="E20" i="44"/>
  <c r="F22" i="44" s="1"/>
  <c r="D47" i="43"/>
  <c r="E29" i="43"/>
  <c r="E26" i="43"/>
  <c r="E23" i="43"/>
  <c r="E21" i="43"/>
  <c r="F23" i="48" l="1"/>
  <c r="F29" i="48"/>
  <c r="F29" i="47"/>
  <c r="F23" i="47"/>
  <c r="F26" i="46"/>
  <c r="F23" i="46"/>
  <c r="F29" i="46"/>
  <c r="F26" i="45"/>
  <c r="F29" i="45"/>
  <c r="F23" i="45"/>
  <c r="F25" i="44"/>
  <c r="F33" i="44"/>
  <c r="F32" i="44"/>
  <c r="F31" i="44"/>
  <c r="F27" i="44"/>
  <c r="F21" i="44"/>
  <c r="F30" i="44"/>
  <c r="F34" i="44"/>
  <c r="F24" i="44"/>
  <c r="F28" i="44"/>
  <c r="E20" i="43"/>
  <c r="F28" i="43" s="1"/>
  <c r="D47" i="42"/>
  <c r="E29" i="42"/>
  <c r="E26" i="42"/>
  <c r="E23" i="42"/>
  <c r="E21" i="42"/>
  <c r="F20" i="48" l="1"/>
  <c r="F20" i="47"/>
  <c r="F20" i="46"/>
  <c r="F20" i="45"/>
  <c r="F26" i="44"/>
  <c r="F29" i="44"/>
  <c r="F23" i="44"/>
  <c r="F31" i="43"/>
  <c r="F33" i="43"/>
  <c r="F32" i="43"/>
  <c r="F24" i="43"/>
  <c r="F34" i="43"/>
  <c r="F30" i="43"/>
  <c r="F22" i="43"/>
  <c r="F21" i="43"/>
  <c r="F27" i="43"/>
  <c r="F26" i="43" s="1"/>
  <c r="F25" i="43"/>
  <c r="E20" i="42"/>
  <c r="F24" i="42" s="1"/>
  <c r="E26" i="41"/>
  <c r="D47" i="41"/>
  <c r="E29" i="41"/>
  <c r="E23" i="41"/>
  <c r="E21" i="41"/>
  <c r="F20" i="44" l="1"/>
  <c r="F29" i="43"/>
  <c r="F23" i="43"/>
  <c r="F34" i="42"/>
  <c r="F30" i="42"/>
  <c r="F28" i="42"/>
  <c r="F27" i="42"/>
  <c r="F33" i="42"/>
  <c r="F25" i="42"/>
  <c r="F23" i="42" s="1"/>
  <c r="F32" i="42"/>
  <c r="F31" i="42"/>
  <c r="F21" i="42"/>
  <c r="F22" i="42"/>
  <c r="E20" i="41"/>
  <c r="F33" i="41" s="1"/>
  <c r="D47" i="40"/>
  <c r="E29" i="40"/>
  <c r="E26" i="40"/>
  <c r="E23" i="40"/>
  <c r="E21" i="40"/>
  <c r="F20" i="43" l="1"/>
  <c r="F29" i="42"/>
  <c r="F26" i="42"/>
  <c r="F20" i="42" s="1"/>
  <c r="F31" i="41"/>
  <c r="F28" i="41"/>
  <c r="F34" i="41"/>
  <c r="F24" i="41"/>
  <c r="F22" i="41"/>
  <c r="F32" i="41"/>
  <c r="F27" i="41"/>
  <c r="F25" i="41"/>
  <c r="F21" i="41"/>
  <c r="F30" i="41"/>
  <c r="E20" i="40"/>
  <c r="F34" i="40" s="1"/>
  <c r="D47" i="39"/>
  <c r="E29" i="39"/>
  <c r="E26" i="39"/>
  <c r="E23" i="39"/>
  <c r="E21" i="39"/>
  <c r="F23" i="41" l="1"/>
  <c r="F26" i="41"/>
  <c r="F29" i="41"/>
  <c r="F27" i="40"/>
  <c r="F32" i="40"/>
  <c r="F25" i="40"/>
  <c r="F28" i="40"/>
  <c r="F31" i="40"/>
  <c r="F30" i="40"/>
  <c r="F33" i="40"/>
  <c r="F21" i="40"/>
  <c r="F22" i="40"/>
  <c r="F24" i="40"/>
  <c r="E20" i="39"/>
  <c r="F22" i="39" s="1"/>
  <c r="F30" i="39"/>
  <c r="E29" i="38"/>
  <c r="D47" i="38"/>
  <c r="E26" i="38"/>
  <c r="E23" i="38"/>
  <c r="E21" i="38"/>
  <c r="F20" i="41" l="1"/>
  <c r="F26" i="40"/>
  <c r="F29" i="40"/>
  <c r="F23" i="40"/>
  <c r="F24" i="39"/>
  <c r="F21" i="39"/>
  <c r="F31" i="39"/>
  <c r="F32" i="39"/>
  <c r="F27" i="39"/>
  <c r="F28" i="39"/>
  <c r="F34" i="39"/>
  <c r="F25" i="39"/>
  <c r="F33" i="39"/>
  <c r="E20" i="38"/>
  <c r="F33" i="38" s="1"/>
  <c r="D47" i="37"/>
  <c r="E29" i="37"/>
  <c r="E26" i="37"/>
  <c r="E23" i="37"/>
  <c r="E21" i="37"/>
  <c r="F20" i="40" l="1"/>
  <c r="F26" i="39"/>
  <c r="F23" i="39"/>
  <c r="F29" i="39"/>
  <c r="F25" i="38"/>
  <c r="F21" i="38"/>
  <c r="F30" i="38"/>
  <c r="F24" i="38"/>
  <c r="F31" i="38"/>
  <c r="F34" i="38"/>
  <c r="F28" i="38"/>
  <c r="F22" i="38"/>
  <c r="F32" i="38"/>
  <c r="F27" i="38"/>
  <c r="E20" i="37"/>
  <c r="F34" i="37" s="1"/>
  <c r="F20" i="39" l="1"/>
  <c r="F26" i="38"/>
  <c r="F29" i="38"/>
  <c r="F23" i="38"/>
  <c r="F24" i="37"/>
  <c r="F25" i="37"/>
  <c r="F28" i="37"/>
  <c r="F31" i="37"/>
  <c r="F32" i="37"/>
  <c r="F22" i="37"/>
  <c r="F33" i="37"/>
  <c r="F21" i="37"/>
  <c r="F27" i="37"/>
  <c r="F30" i="37"/>
  <c r="F20" i="38" l="1"/>
  <c r="F29" i="37"/>
  <c r="F26" i="37"/>
  <c r="F23" i="37"/>
  <c r="F20" i="37" l="1"/>
</calcChain>
</file>

<file path=xl/sharedStrings.xml><?xml version="1.0" encoding="utf-8"?>
<sst xmlns="http://schemas.openxmlformats.org/spreadsheetml/2006/main" count="636" uniqueCount="57">
  <si>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</si>
  <si>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</si>
  <si>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</si>
  <si>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Forma fondu</t>
  </si>
  <si>
    <t>otevřený podílový fond</t>
  </si>
  <si>
    <t>Měna</t>
  </si>
  <si>
    <t>CZK</t>
  </si>
  <si>
    <t>Typ fondu</t>
  </si>
  <si>
    <t>speciální</t>
  </si>
  <si>
    <t>Jmenovitá hodnota PL, Kč</t>
  </si>
  <si>
    <t>-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</si>
  <si>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</si>
  <si>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</si>
  <si>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</si>
  <si>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</si>
  <si>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</si>
  <si>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</si>
  <si>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</si>
  <si>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</si>
  <si>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</si>
  <si>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</si>
  <si>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</si>
  <si>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</si>
  <si>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</si>
  <si>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</si>
  <si>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</si>
  <si>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</si>
  <si>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</si>
  <si>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</si>
  <si>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</si>
  <si>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</si>
  <si>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</si>
  <si>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</si>
  <si>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</si>
  <si>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</si>
  <si>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</si>
  <si>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CZ0008475027</t>
  </si>
  <si>
    <t>Raiffeisen investiční společnost a.s.
Praha 4, Hvězdova 1716/2b, PSČ 140 78, IČ: 29146739
zapsaná v obchodním rejstříku vedeném Městským soudem v Praze, oddíl B, vložka 18837
http://www.rfis.cz</t>
  </si>
  <si>
    <t>Raiffeisen strategie progresivní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</si>
  <si>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</si>
  <si>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</si>
  <si>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</si>
  <si>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Vydané vládními institucemi</t>
  </si>
  <si>
    <t xml:space="preserve">  Státní bezkupónové dluhopisy a ostatní cenné papíry               přijímané centrální bankou k refinancování</t>
  </si>
  <si>
    <t>ISIN</t>
  </si>
  <si>
    <t>za období 1.1. - 31.1.2021</t>
  </si>
  <si>
    <t>za období 1.2. - 28.2.2021</t>
  </si>
  <si>
    <t>za období 1.3. - 31.3.2021</t>
  </si>
  <si>
    <t>za období 1.4. - 30.4.2021</t>
  </si>
  <si>
    <t>za období 1.5. - 31.5.2021</t>
  </si>
  <si>
    <t>za období 1.6. - 30.6.2021</t>
  </si>
  <si>
    <t>za období 1.7. - 31.7.2021</t>
  </si>
  <si>
    <t>za období 1.8. - 31.8.2021</t>
  </si>
  <si>
    <t>za období 1.9. - 30.9.2021</t>
  </si>
  <si>
    <t>za období 1.10 - 31.10.2021</t>
  </si>
  <si>
    <t>za období 1.11 - 30.11.2021</t>
  </si>
  <si>
    <t>za období 1.12. - 31.12.2021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</si>
</sst>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1" fillId="0" borderId="0" xfId="1" applyAlignment="1">
      <alignment horizontal="left" vertical="center"/>
    </xf>
    <xf numFmtId="0" fontId="1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 applyProtection="1">
      <alignment horizontal="left" vertical="top"/>
    </xf>
    <xf numFmtId="0" fontId="1" fillId="0" borderId="0" xfId="1" applyFont="1" applyFill="1" applyBorder="1" applyProtection="1"/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8" fillId="0" borderId="20" xfId="1" applyFont="1" applyFill="1" applyBorder="1" applyAlignment="1">
      <alignment vertical="center" wrapText="1"/>
    </xf>
    <xf numFmtId="0" fontId="17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3" fontId="1" fillId="0" borderId="0" xfId="1" applyNumberFormat="1"/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0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7" fillId="0" borderId="1" xfId="1" applyFont="1" applyFill="1" applyBorder="1" applyAlignment="1" applyProtection="1">
      <alignment horizontal="center" vertical="center" wrapText="1"/>
    </xf>
    <xf numFmtId="3" fontId="1" fillId="0" borderId="39" xfId="1" applyNumberFormat="1" applyBorder="1" applyAlignment="1">
      <alignment horizontal="right" indent="1"/>
    </xf>
    <xf numFmtId="3" fontId="1" fillId="0" borderId="2" xfId="1" applyNumberFormat="1" applyBorder="1" applyAlignment="1">
      <alignment horizontal="right" indent="1"/>
    </xf>
    <xf numFmtId="3" fontId="1" fillId="0" borderId="3" xfId="1" applyNumberFormat="1" applyBorder="1" applyAlignment="1">
      <alignment horizontal="right" indent="1"/>
    </xf>
    <xf numFmtId="4" fontId="9" fillId="0" borderId="0" xfId="1" applyNumberFormat="1" applyFont="1" applyFill="1" applyBorder="1" applyAlignment="1" applyProtection="1">
      <alignment vertical="center" wrapText="1"/>
    </xf>
    <xf numFmtId="4" fontId="17" fillId="0" borderId="0" xfId="1" applyNumberFormat="1" applyFont="1" applyFill="1" applyBorder="1" applyAlignment="1" applyProtection="1">
      <alignment horizontal="center" vertical="center" wrapText="1"/>
    </xf>
    <xf numFmtId="0" fontId="20" fillId="2" borderId="0" xfId="2" applyFont="1" applyFill="1" applyAlignment="1">
      <alignment horizontal="centerContinuous" vertical="center" wrapText="1"/>
    </xf>
    <xf numFmtId="0" fontId="21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2" fillId="0" borderId="0" xfId="1" applyFont="1"/>
    <xf numFmtId="0" fontId="20" fillId="0" borderId="11" xfId="1" applyFont="1" applyFill="1" applyBorder="1" applyAlignment="1">
      <alignment horizontal="right" vertical="center"/>
    </xf>
    <xf numFmtId="14" fontId="20" fillId="0" borderId="14" xfId="1" applyNumberFormat="1" applyFont="1" applyFill="1" applyBorder="1" applyAlignment="1">
      <alignment horizontal="left" vertical="center"/>
    </xf>
    <xf numFmtId="0" fontId="1" fillId="0" borderId="41" xfId="1" applyFont="1" applyFill="1" applyBorder="1" applyAlignment="1">
      <alignment horizontal="left" vertical="center" indent="1"/>
    </xf>
    <xf numFmtId="0" fontId="6" fillId="0" borderId="4" xfId="1" applyFont="1" applyFill="1" applyBorder="1" applyAlignment="1" applyProtection="1">
      <alignment horizontal="center"/>
      <protection hidden="1"/>
    </xf>
    <xf numFmtId="0" fontId="1" fillId="0" borderId="0" xfId="1" applyBorder="1" applyAlignment="1">
      <alignment horizontal="left" wrapText="1"/>
    </xf>
    <xf numFmtId="3" fontId="1" fillId="0" borderId="15" xfId="1" applyNumberFormat="1" applyBorder="1" applyAlignment="1">
      <alignment horizontal="right" indent="5"/>
    </xf>
    <xf numFmtId="3" fontId="1" fillId="0" borderId="42" xfId="1" applyNumberFormat="1" applyBorder="1" applyAlignment="1">
      <alignment horizontal="right" indent="5"/>
    </xf>
    <xf numFmtId="2" fontId="1" fillId="0" borderId="19" xfId="1" applyNumberFormat="1" applyFont="1" applyFill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20" fillId="0" borderId="8" xfId="1" applyFont="1" applyFill="1" applyBorder="1" applyAlignment="1">
      <alignment horizontal="center" vertical="center"/>
    </xf>
    <xf numFmtId="0" fontId="20" fillId="0" borderId="34" xfId="1" applyFont="1" applyFill="1" applyBorder="1" applyAlignment="1">
      <alignment horizontal="center" vertical="center"/>
    </xf>
    <xf numFmtId="0" fontId="20" fillId="0" borderId="13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distributed"/>
    </xf>
    <xf numFmtId="0" fontId="20" fillId="0" borderId="35" xfId="1" applyFont="1" applyFill="1" applyBorder="1" applyAlignment="1">
      <alignment horizontal="center" vertical="distributed"/>
    </xf>
    <xf numFmtId="0" fontId="20" fillId="0" borderId="13" xfId="1" applyFont="1" applyFill="1" applyBorder="1" applyAlignment="1">
      <alignment horizontal="center" vertical="distributed"/>
    </xf>
    <xf numFmtId="3" fontId="20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0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1" applyFont="1" applyFill="1" applyBorder="1" applyAlignment="1">
      <alignment horizontal="center"/>
    </xf>
    <xf numFmtId="0" fontId="20" fillId="0" borderId="37" xfId="1" applyFont="1" applyFill="1" applyBorder="1" applyAlignment="1">
      <alignment horizontal="center"/>
    </xf>
    <xf numFmtId="0" fontId="20" fillId="0" borderId="17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0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0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418CE7-5B35-4CAB-A577-6A23589AC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DCB058E-AA5A-4C51-808C-C2898DDDE3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500552D-4E9E-4158-8CA0-E4F1A538D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3060589-B6E5-4516-8B36-66349D5E07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8C6D1B4-5E2F-41EE-9CD6-715FF2ACC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86524D2-01AF-4256-B230-FC1328B83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4991355-6645-45C1-9387-6E984A4CF0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ACD7E0-A4BF-497B-A046-A730144E06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2461A5-4A68-46D9-ABFA-04BC69E2D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553187-1F1C-4638-BF96-A247AE9942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D71CC62-D8CA-4236-8C5F-64CF28F97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8FA91AA-727A-4115-BEE0-C97213A34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79ED4-28D3-4AAC-8C86-AC4A09BBA400}">
  <sheetPr>
    <pageSetUpPr fitToPage="1"/>
  </sheetPr>
  <dimension ref="A1:H51"/>
  <sheetViews>
    <sheetView workbookViewId="0">
      <selection activeCell="C8" sqref="C8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44227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700785</v>
      </c>
      <c r="F20" s="56">
        <f>+F23+F26+F29+F34+F21</f>
        <v>100.00000000000001</v>
      </c>
    </row>
    <row r="21" spans="1:8" ht="25.5" hidden="1" customHeight="1" x14ac:dyDescent="0.25">
      <c r="A21" s="107" t="s">
        <v>43</v>
      </c>
      <c r="B21" s="108"/>
      <c r="C21" s="10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54344</v>
      </c>
      <c r="F23" s="61">
        <f>+F24+F25</f>
        <v>7.7547321931833588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54344</v>
      </c>
      <c r="F24" s="61">
        <f>E24/E20*100</f>
        <v>7.7547321931833588</v>
      </c>
    </row>
    <row r="25" spans="1:8" hidden="1" x14ac:dyDescent="0.25">
      <c r="A25" s="62" t="s">
        <v>20</v>
      </c>
      <c r="B25" s="63"/>
      <c r="C25" s="63"/>
      <c r="D25" s="59">
        <v>5</v>
      </c>
      <c r="E25" s="60">
        <v>0</v>
      </c>
      <c r="F25" s="61">
        <f>E25/E20*100</f>
        <v>0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130757</v>
      </c>
      <c r="F26" s="61">
        <f>+F27+F28</f>
        <v>18.658647088622043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83194</v>
      </c>
      <c r="F27" s="61">
        <f>E27/$E$20*100</f>
        <v>11.871544054167826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47563</v>
      </c>
      <c r="F28" s="61">
        <f>E28/$E$20*100</f>
        <v>6.7871030344542183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499031</v>
      </c>
      <c r="F29" s="61">
        <f>+F30+F31+F32</f>
        <v>71.210285608282149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90568</v>
      </c>
      <c r="F30" s="61">
        <f>E30/$E$20*100</f>
        <v>12.923792604008364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408463</v>
      </c>
      <c r="F31" s="61">
        <f>E31/$E$20*100</f>
        <v>58.28649300427378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16653</v>
      </c>
      <c r="F34" s="74">
        <f>E34/$E$20*100</f>
        <v>2.3763351099124552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45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21084507</v>
      </c>
      <c r="D42" s="91">
        <v>6724308</v>
      </c>
      <c r="E42" s="90">
        <v>23399271</v>
      </c>
      <c r="F42" s="92">
        <v>7457399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44227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687748081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CC5BD-32A4-4D92-869D-D5DE9EDE6D83}">
  <sheetPr>
    <pageSetUpPr fitToPage="1"/>
  </sheetPr>
  <dimension ref="A1:H51"/>
  <sheetViews>
    <sheetView workbookViewId="0">
      <selection activeCell="H8" sqref="H8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44500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1111255</v>
      </c>
      <c r="F20" s="56">
        <f>+F23+F26+F29+F34+F21</f>
        <v>100</v>
      </c>
    </row>
    <row r="21" spans="1:8" ht="25.5" hidden="1" customHeight="1" x14ac:dyDescent="0.25">
      <c r="A21" s="107" t="s">
        <v>43</v>
      </c>
      <c r="B21" s="108"/>
      <c r="C21" s="10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68039</v>
      </c>
      <c r="F23" s="61">
        <f>+F24+F25</f>
        <v>6.1227171081344967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51399</v>
      </c>
      <c r="F24" s="61">
        <f>E24/E20*100</f>
        <v>4.6253110222226219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16640</v>
      </c>
      <c r="F25" s="61">
        <f>E25/E20*100</f>
        <v>1.4974060859118743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210929</v>
      </c>
      <c r="F26" s="61">
        <f>+F27+F28</f>
        <v>18.981151940823661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126638</v>
      </c>
      <c r="F27" s="61">
        <f>E27/$E$20*100</f>
        <v>11.395944225222832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84291</v>
      </c>
      <c r="F28" s="61">
        <f>E28/$E$20*100</f>
        <v>7.5852077156008297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824388</v>
      </c>
      <c r="F29" s="61">
        <f>+F30+F31+F32</f>
        <v>74.18531300196625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120015</v>
      </c>
      <c r="F30" s="61">
        <f>E30/$E$20*100</f>
        <v>10.799951406292884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704373</v>
      </c>
      <c r="F31" s="61">
        <f>E31/$E$20*100</f>
        <v>63.385361595673359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7899</v>
      </c>
      <c r="F34" s="74">
        <f>E34/$E$20*100</f>
        <v>0.7108179490755947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54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36624943</v>
      </c>
      <c r="D42" s="91">
        <v>10426962</v>
      </c>
      <c r="E42" s="90">
        <v>42941140</v>
      </c>
      <c r="F42" s="92">
        <v>12213094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44500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1073633826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2A687-3654-4CBE-81E1-18CF0F9A3D07}">
  <sheetPr>
    <pageSetUpPr fitToPage="1"/>
  </sheetPr>
  <dimension ref="A1:H51"/>
  <sheetViews>
    <sheetView workbookViewId="0">
      <selection activeCell="H26" sqref="H26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44530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1192330</v>
      </c>
      <c r="F20" s="56">
        <f>+F23+F26+F29+F34+F21</f>
        <v>100</v>
      </c>
    </row>
    <row r="21" spans="1:8" ht="25.5" hidden="1" customHeight="1" x14ac:dyDescent="0.25">
      <c r="A21" s="107" t="s">
        <v>43</v>
      </c>
      <c r="B21" s="108"/>
      <c r="C21" s="10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95083</v>
      </c>
      <c r="F23" s="61">
        <f>+F24+F25</f>
        <v>7.9745540244730897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70693</v>
      </c>
      <c r="F24" s="61">
        <f>E24/E20*100</f>
        <v>5.9289793932887704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24390</v>
      </c>
      <c r="F25" s="61">
        <f>E25/E20*100</f>
        <v>2.0455746311843197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229347</v>
      </c>
      <c r="F26" s="61">
        <f>+F27+F28</f>
        <v>19.235194954416983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144994</v>
      </c>
      <c r="F27" s="61">
        <f>E27/$E$20*100</f>
        <v>12.160559576627277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84353</v>
      </c>
      <c r="F28" s="61">
        <f>E28/$E$20*100</f>
        <v>7.074635377789706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860141</v>
      </c>
      <c r="F29" s="61">
        <f>+F30+F31+F32</f>
        <v>72.139508357585569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104373</v>
      </c>
      <c r="F30" s="61">
        <f>E30/$E$20*100</f>
        <v>8.7537007372120144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755768</v>
      </c>
      <c r="F31" s="61">
        <f>E31/$E$20*100</f>
        <v>63.385807620373555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7759</v>
      </c>
      <c r="F34" s="74">
        <f>E34/$E$20*100</f>
        <v>0.65074266352435983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55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68845408</v>
      </c>
      <c r="D42" s="91">
        <v>12244478</v>
      </c>
      <c r="E42" s="90">
        <v>82893714</v>
      </c>
      <c r="F42" s="92">
        <v>14738704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44530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1134312183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C6D72-6595-42CD-9DF1-4F376D97F744}">
  <sheetPr>
    <pageSetUpPr fitToPage="1"/>
  </sheetPr>
  <dimension ref="A1:H51"/>
  <sheetViews>
    <sheetView tabSelected="1" workbookViewId="0">
      <selection activeCell="G3" sqref="G3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44561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1226503</v>
      </c>
      <c r="F20" s="56">
        <f>+F23+F26+F29+F34+F21</f>
        <v>100</v>
      </c>
    </row>
    <row r="21" spans="1:8" ht="25.5" customHeight="1" x14ac:dyDescent="0.25">
      <c r="A21" s="107" t="s">
        <v>43</v>
      </c>
      <c r="B21" s="108"/>
      <c r="C21" s="109"/>
      <c r="D21" s="59">
        <v>2</v>
      </c>
      <c r="E21" s="60">
        <f>E22</f>
        <v>145453</v>
      </c>
      <c r="F21" s="61">
        <f>E21/E20*100</f>
        <v>11.859163817781122</v>
      </c>
    </row>
    <row r="22" spans="1:8" x14ac:dyDescent="0.25">
      <c r="A22" s="62" t="s">
        <v>42</v>
      </c>
      <c r="B22" s="63"/>
      <c r="C22" s="63"/>
      <c r="D22" s="59"/>
      <c r="E22" s="60">
        <v>145453</v>
      </c>
      <c r="F22" s="61">
        <f>E22/E20*100</f>
        <v>11.859163817781122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78744</v>
      </c>
      <c r="F23" s="61">
        <f>+F24+F25</f>
        <v>6.4202044348851981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60104</v>
      </c>
      <c r="F24" s="61">
        <f>E24/E20*100</f>
        <v>4.9004364441016453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18640</v>
      </c>
      <c r="F25" s="61">
        <f>E25/E20*100</f>
        <v>1.5197679907835528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90312</v>
      </c>
      <c r="F26" s="61">
        <f>+F27+F28</f>
        <v>7.3633737544873519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7042</v>
      </c>
      <c r="F27" s="61">
        <f>E27/$E$20*100</f>
        <v>0.57415269265546021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83270</v>
      </c>
      <c r="F28" s="61">
        <f>E28/$E$20*100</f>
        <v>6.789221061831892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901831</v>
      </c>
      <c r="F29" s="61">
        <f>+F30+F31+F32</f>
        <v>73.528642000875664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108466</v>
      </c>
      <c r="F30" s="61">
        <f>E30/$E$20*100</f>
        <v>8.8435168931506887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793365</v>
      </c>
      <c r="F31" s="61">
        <f>E31/$E$20*100</f>
        <v>64.685125107724971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10163</v>
      </c>
      <c r="F34" s="74">
        <f>E34/$E$20*100</f>
        <v>0.82861599197066782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56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53187443</v>
      </c>
      <c r="D42" s="91">
        <v>16088448</v>
      </c>
      <c r="E42" s="90">
        <v>63460598</v>
      </c>
      <c r="F42" s="92">
        <v>19189657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44561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1194521704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C264B-90D6-4681-9BF5-D72C597D2D4C}">
  <sheetPr>
    <pageSetUpPr fitToPage="1"/>
  </sheetPr>
  <dimension ref="A1:H51"/>
  <sheetViews>
    <sheetView workbookViewId="0">
      <selection activeCell="E13" sqref="E13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44255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723335</v>
      </c>
      <c r="F20" s="56">
        <f>+F23+F26+F29+F34+F21</f>
        <v>99.999999999999986</v>
      </c>
    </row>
    <row r="21" spans="1:8" ht="25.5" hidden="1" customHeight="1" x14ac:dyDescent="0.25">
      <c r="A21" s="107" t="s">
        <v>43</v>
      </c>
      <c r="B21" s="108"/>
      <c r="C21" s="10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70387</v>
      </c>
      <c r="F23" s="61">
        <f>+F24+F25</f>
        <v>9.7308992375593615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70387</v>
      </c>
      <c r="F24" s="61">
        <f>E24/E20*100</f>
        <v>9.7308992375593615</v>
      </c>
    </row>
    <row r="25" spans="1:8" hidden="1" x14ac:dyDescent="0.25">
      <c r="A25" s="62" t="s">
        <v>20</v>
      </c>
      <c r="B25" s="63"/>
      <c r="C25" s="63"/>
      <c r="D25" s="59">
        <v>5</v>
      </c>
      <c r="E25" s="60">
        <v>0</v>
      </c>
      <c r="F25" s="61">
        <f>E25/E20*100</f>
        <v>0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130167</v>
      </c>
      <c r="F26" s="61">
        <f>+F27+F28</f>
        <v>17.995396323971605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82603</v>
      </c>
      <c r="F27" s="61">
        <f>E27/$E$20*100</f>
        <v>11.41974327248094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47564</v>
      </c>
      <c r="F28" s="61">
        <f>E28/$E$20*100</f>
        <v>6.575653051490665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511592</v>
      </c>
      <c r="F29" s="61">
        <f>+F30+F31+F32</f>
        <v>70.726841643222016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89087</v>
      </c>
      <c r="F30" s="61">
        <f>E30/$E$20*100</f>
        <v>12.316146736989085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422505</v>
      </c>
      <c r="F31" s="61">
        <f>E31/$E$20*100</f>
        <v>58.410694906232926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11189</v>
      </c>
      <c r="F34" s="74">
        <f>E34/$E$20*100</f>
        <v>1.5468627952470155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46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31657185</v>
      </c>
      <c r="D42" s="91">
        <v>12828802</v>
      </c>
      <c r="E42" s="90">
        <v>35357206</v>
      </c>
      <c r="F42" s="92">
        <v>14279953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44255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715766418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FF7C5-D49A-44A2-A452-78FE5B473685}">
  <sheetPr>
    <pageSetUpPr fitToPage="1"/>
  </sheetPr>
  <dimension ref="A1:H51"/>
  <sheetViews>
    <sheetView topLeftCell="A26" workbookViewId="0">
      <selection activeCell="G8" sqref="G8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44286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783207</v>
      </c>
      <c r="F20" s="56">
        <f>+F23+F26+F29+F34+F21</f>
        <v>100</v>
      </c>
    </row>
    <row r="21" spans="1:8" ht="25.5" hidden="1" customHeight="1" x14ac:dyDescent="0.25">
      <c r="A21" s="107" t="s">
        <v>43</v>
      </c>
      <c r="B21" s="108"/>
      <c r="C21" s="10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94199</v>
      </c>
      <c r="F23" s="61">
        <f>+F24+F25</f>
        <v>12.027343984412806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94199</v>
      </c>
      <c r="F24" s="61">
        <f>E24/E20*100</f>
        <v>12.027343984412806</v>
      </c>
    </row>
    <row r="25" spans="1:8" hidden="1" x14ac:dyDescent="0.25">
      <c r="A25" s="62" t="s">
        <v>20</v>
      </c>
      <c r="B25" s="63"/>
      <c r="C25" s="63"/>
      <c r="D25" s="59">
        <v>5</v>
      </c>
      <c r="E25" s="60">
        <v>0</v>
      </c>
      <c r="F25" s="61">
        <f>E25/E20*100</f>
        <v>0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129549</v>
      </c>
      <c r="F26" s="61">
        <f>+F27+F28</f>
        <v>16.540837862787232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82065</v>
      </c>
      <c r="F27" s="61">
        <f>E27/$E$20*100</f>
        <v>10.478072846642075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47484</v>
      </c>
      <c r="F28" s="61">
        <f>E28/$E$20*100</f>
        <v>6.0627650161451569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550115</v>
      </c>
      <c r="F29" s="61">
        <f>+F30+F31+F32</f>
        <v>70.238774678980135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81030</v>
      </c>
      <c r="F30" s="61">
        <f>E30/$E$20*100</f>
        <v>10.345923874531254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469085</v>
      </c>
      <c r="F31" s="61">
        <f>E31/$E$20*100</f>
        <v>59.892850804448884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9344</v>
      </c>
      <c r="F34" s="74">
        <f>E34/$E$20*100</f>
        <v>1.1930434738198203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47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34385664</v>
      </c>
      <c r="D42" s="91">
        <v>6606584</v>
      </c>
      <c r="E42" s="90">
        <v>38462955</v>
      </c>
      <c r="F42" s="92">
        <v>7403941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44286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768192219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62872-EF40-4CCE-A58E-0907EFD76925}">
  <sheetPr>
    <pageSetUpPr fitToPage="1"/>
  </sheetPr>
  <dimension ref="A1:H51"/>
  <sheetViews>
    <sheetView topLeftCell="A19" workbookViewId="0">
      <selection activeCell="C41" sqref="C41:F41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44316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829750</v>
      </c>
      <c r="F20" s="56">
        <f>+F23+F26+F29+F34+F21</f>
        <v>100</v>
      </c>
    </row>
    <row r="21" spans="1:8" ht="25.5" hidden="1" customHeight="1" x14ac:dyDescent="0.25">
      <c r="A21" s="107" t="s">
        <v>43</v>
      </c>
      <c r="B21" s="108"/>
      <c r="C21" s="10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76169</v>
      </c>
      <c r="F23" s="61">
        <f>+F24+F25</f>
        <v>9.1797529376318181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76169</v>
      </c>
      <c r="F24" s="61">
        <f>E24/E20*100</f>
        <v>9.1797529376318181</v>
      </c>
    </row>
    <row r="25" spans="1:8" hidden="1" x14ac:dyDescent="0.25">
      <c r="A25" s="62" t="s">
        <v>20</v>
      </c>
      <c r="B25" s="63"/>
      <c r="C25" s="63"/>
      <c r="D25" s="59">
        <v>5</v>
      </c>
      <c r="E25" s="60">
        <v>0</v>
      </c>
      <c r="F25" s="61">
        <f>E25/E20*100</f>
        <v>0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140272</v>
      </c>
      <c r="F26" s="61">
        <f>+F27+F28</f>
        <v>16.905332931605905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92682</v>
      </c>
      <c r="F27" s="61">
        <f>E27/$E$20*100</f>
        <v>11.169870442904489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47590</v>
      </c>
      <c r="F28" s="61">
        <f>E28/$E$20*100</f>
        <v>5.7354624887014163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593715</v>
      </c>
      <c r="F29" s="61">
        <f>+F30+F31+F32</f>
        <v>71.553479963844524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81157</v>
      </c>
      <c r="F30" s="61">
        <f>E30/$E$20*100</f>
        <v>9.7808978608014456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512558</v>
      </c>
      <c r="F31" s="61">
        <f>E31/$E$20*100</f>
        <v>61.772582103043085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19594</v>
      </c>
      <c r="F34" s="74">
        <f>E34/$E$20*100</f>
        <v>2.3614341669177463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48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37073592</v>
      </c>
      <c r="D42" s="91">
        <v>11337027</v>
      </c>
      <c r="E42" s="90">
        <v>42394022</v>
      </c>
      <c r="F42" s="92">
        <v>12961388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44316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805725802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969F2-CBC6-4AF1-8259-F131FD7EA166}">
  <sheetPr>
    <pageSetUpPr fitToPage="1"/>
  </sheetPr>
  <dimension ref="A1:H51"/>
  <sheetViews>
    <sheetView workbookViewId="0">
      <selection activeCell="E28" sqref="E28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44347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862707</v>
      </c>
      <c r="F20" s="56">
        <f>+F23+F26+F29+F34+F21</f>
        <v>100</v>
      </c>
    </row>
    <row r="21" spans="1:8" ht="25.5" hidden="1" customHeight="1" x14ac:dyDescent="0.25">
      <c r="A21" s="107" t="s">
        <v>43</v>
      </c>
      <c r="B21" s="108"/>
      <c r="C21" s="10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70407</v>
      </c>
      <c r="F23" s="61">
        <f>+F24+F25</f>
        <v>8.161171753561753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70407</v>
      </c>
      <c r="F24" s="61">
        <f>E24/E20*100</f>
        <v>8.161171753561753</v>
      </c>
    </row>
    <row r="25" spans="1:8" hidden="1" x14ac:dyDescent="0.25">
      <c r="A25" s="62" t="s">
        <v>20</v>
      </c>
      <c r="B25" s="63"/>
      <c r="C25" s="63"/>
      <c r="D25" s="59">
        <v>5</v>
      </c>
      <c r="E25" s="60">
        <v>0</v>
      </c>
      <c r="F25" s="61">
        <f>E25/E20*100</f>
        <v>0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139934</v>
      </c>
      <c r="F26" s="61">
        <f>+F27+F28</f>
        <v>16.220339002697326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92398</v>
      </c>
      <c r="F27" s="61">
        <f>E27/$E$20*100</f>
        <v>10.710241136330181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47536</v>
      </c>
      <c r="F28" s="61">
        <f>E28/$E$20*100</f>
        <v>5.5100978663671443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628358</v>
      </c>
      <c r="F29" s="61">
        <f>+F30+F31+F32</f>
        <v>72.8356209002593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85312</v>
      </c>
      <c r="F30" s="61">
        <f>E30/$E$20*100</f>
        <v>9.8888730472802475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543046</v>
      </c>
      <c r="F31" s="61">
        <f>E31/$E$20*100</f>
        <v>62.946747852979058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24008</v>
      </c>
      <c r="F34" s="74">
        <f>E34/$E$20*100</f>
        <v>2.7828683434816224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49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39601754</v>
      </c>
      <c r="D42" s="91">
        <v>9322065</v>
      </c>
      <c r="E42" s="90">
        <v>45099376</v>
      </c>
      <c r="F42" s="92">
        <v>10596650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44347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839748044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EB446-58D5-4913-B411-80F0D509163A}">
  <sheetPr>
    <pageSetUpPr fitToPage="1"/>
  </sheetPr>
  <dimension ref="A1:H51"/>
  <sheetViews>
    <sheetView workbookViewId="0">
      <selection activeCell="D8" sqref="D8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44377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915383</v>
      </c>
      <c r="F20" s="56">
        <f>+F23+F26+F29+F34+F21</f>
        <v>100</v>
      </c>
    </row>
    <row r="21" spans="1:8" ht="25.5" hidden="1" customHeight="1" x14ac:dyDescent="0.25">
      <c r="A21" s="107" t="s">
        <v>43</v>
      </c>
      <c r="B21" s="108"/>
      <c r="C21" s="10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75672</v>
      </c>
      <c r="F23" s="61">
        <f>+F24+F25</f>
        <v>8.2667036639308353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75672</v>
      </c>
      <c r="F24" s="61">
        <f>E24/E20*100</f>
        <v>8.2667036639308353</v>
      </c>
    </row>
    <row r="25" spans="1:8" hidden="1" x14ac:dyDescent="0.25">
      <c r="A25" s="62" t="s">
        <v>20</v>
      </c>
      <c r="B25" s="63"/>
      <c r="C25" s="63"/>
      <c r="D25" s="59">
        <v>5</v>
      </c>
      <c r="E25" s="60">
        <v>0</v>
      </c>
      <c r="F25" s="61">
        <f>E25/E20*100</f>
        <v>0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139617</v>
      </c>
      <c r="F26" s="61">
        <f>+F27+F28</f>
        <v>15.252304226755358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92117</v>
      </c>
      <c r="F27" s="61">
        <f>E27/$E$20*100</f>
        <v>10.063219439294809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47500</v>
      </c>
      <c r="F28" s="61">
        <f>E28/$E$20*100</f>
        <v>5.1890847874605495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682682</v>
      </c>
      <c r="F29" s="61">
        <f>+F30+F31+F32</f>
        <v>74.578837492066157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88024</v>
      </c>
      <c r="F30" s="61">
        <f>E30/$E$20*100</f>
        <v>9.6160841964511015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594658</v>
      </c>
      <c r="F31" s="61">
        <f>E31/$E$20*100</f>
        <v>64.962753295615059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17412</v>
      </c>
      <c r="F34" s="74">
        <f>E34/$E$20*100</f>
        <v>1.902154617247644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50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41501690</v>
      </c>
      <c r="D42" s="91">
        <v>10481320</v>
      </c>
      <c r="E42" s="90">
        <v>47749857</v>
      </c>
      <c r="F42" s="92">
        <v>12051669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44377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886855511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C5E00-3C29-4BB4-BC8B-8F3CCB2ACB30}">
  <sheetPr>
    <pageSetUpPr fitToPage="1"/>
  </sheetPr>
  <dimension ref="A1:H51"/>
  <sheetViews>
    <sheetView workbookViewId="0">
      <selection activeCell="E26" sqref="E26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44408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958217</v>
      </c>
      <c r="F20" s="56">
        <f>+F23+F26+F29+F34+F21</f>
        <v>100</v>
      </c>
    </row>
    <row r="21" spans="1:8" ht="25.5" hidden="1" customHeight="1" x14ac:dyDescent="0.25">
      <c r="A21" s="107" t="s">
        <v>43</v>
      </c>
      <c r="B21" s="108"/>
      <c r="C21" s="10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81532</v>
      </c>
      <c r="F23" s="61">
        <f>+F24+F25</f>
        <v>8.5087198411215823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76282</v>
      </c>
      <c r="F24" s="61">
        <f>E24/E20*100</f>
        <v>7.9608272447681472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5250</v>
      </c>
      <c r="F25" s="61">
        <f>E25/E20*100</f>
        <v>0.54789259635343568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150246</v>
      </c>
      <c r="F26" s="61">
        <f>+F27+F28</f>
        <v>15.679746863184434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102700</v>
      </c>
      <c r="F27" s="61">
        <f>E27/$E$20*100</f>
        <v>10.717822789618635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47546</v>
      </c>
      <c r="F28" s="61">
        <f>E28/$E$20*100</f>
        <v>4.9619240735657995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708085</v>
      </c>
      <c r="F29" s="61">
        <f>+F30+F31+F32</f>
        <v>73.896100778842367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98147</v>
      </c>
      <c r="F30" s="61">
        <f>E30/$E$20*100</f>
        <v>10.242669457962027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609938</v>
      </c>
      <c r="F31" s="61">
        <f>E31/$E$20*100</f>
        <v>63.653431320880337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18354</v>
      </c>
      <c r="F34" s="74">
        <f>E34/$E$20*100</f>
        <v>1.9154325168516106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51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39610793</v>
      </c>
      <c r="D42" s="91">
        <v>9189372</v>
      </c>
      <c r="E42" s="90">
        <v>46115940.549999997</v>
      </c>
      <c r="F42" s="92">
        <v>10710114.130000001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44408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926602363.27999997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8B0C2-406F-43DC-BBD3-2EAF3ADA4948}">
  <sheetPr>
    <pageSetUpPr fitToPage="1"/>
  </sheetPr>
  <dimension ref="A1:H51"/>
  <sheetViews>
    <sheetView workbookViewId="0">
      <selection activeCell="D24" sqref="D24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44439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1049902</v>
      </c>
      <c r="F20" s="56">
        <f>+F23+F26+F29+F34+F21</f>
        <v>99.999999999999986</v>
      </c>
    </row>
    <row r="21" spans="1:8" ht="25.5" hidden="1" customHeight="1" x14ac:dyDescent="0.25">
      <c r="A21" s="107" t="s">
        <v>43</v>
      </c>
      <c r="B21" s="108"/>
      <c r="C21" s="10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71530</v>
      </c>
      <c r="F23" s="61">
        <f>+F24+F25</f>
        <v>6.8130168339521209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66280</v>
      </c>
      <c r="F24" s="61">
        <f>E24/E20*100</f>
        <v>6.3129701629294921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5250</v>
      </c>
      <c r="F25" s="61">
        <f>E25/E20*100</f>
        <v>0.50004667102262879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187127</v>
      </c>
      <c r="F26" s="61">
        <f>+F27+F28</f>
        <v>17.823282553990754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131593</v>
      </c>
      <c r="F27" s="61">
        <f>E27/$E$20*100</f>
        <v>12.533836491405864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55534</v>
      </c>
      <c r="F28" s="61">
        <f>E28/$E$20*100</f>
        <v>5.2894460625848891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773669</v>
      </c>
      <c r="F29" s="61">
        <f>+F30+F31+F32</f>
        <v>73.689639604458307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111686</v>
      </c>
      <c r="F30" s="61">
        <f>E30/$E$20*100</f>
        <v>10.637754761873012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661983</v>
      </c>
      <c r="F31" s="61">
        <f>E31/$E$20*100</f>
        <v>63.051884842585302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17576</v>
      </c>
      <c r="F34" s="74">
        <f>E34/$E$20*100</f>
        <v>1.6740610075988045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52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58428186</v>
      </c>
      <c r="D42" s="91">
        <v>10279630</v>
      </c>
      <c r="E42" s="90">
        <v>68597518</v>
      </c>
      <c r="F42" s="92">
        <v>12059218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44439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998613346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C48:D48"/>
    <mergeCell ref="A21:C21"/>
    <mergeCell ref="A39:A41"/>
    <mergeCell ref="B39:B41"/>
    <mergeCell ref="C39:D39"/>
    <mergeCell ref="E39:F39"/>
    <mergeCell ref="C41:F41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B2007-E518-4BB2-A601-1BB8A8E5987C}">
  <sheetPr>
    <pageSetUpPr fitToPage="1"/>
  </sheetPr>
  <dimension ref="A1:H51"/>
  <sheetViews>
    <sheetView workbookViewId="0">
      <selection activeCell="H16" sqref="H16"/>
    </sheetView>
  </sheetViews>
  <sheetFormatPr defaultColWidth="9.109375" defaultRowHeight="13.2" x14ac:dyDescent="0.25"/>
  <cols>
    <col min="1" max="2" width="18.33203125" style="2" customWidth="1"/>
    <col min="3" max="3" width="16.554687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44</v>
      </c>
      <c r="B8" s="103" t="s">
        <v>36</v>
      </c>
      <c r="C8" s="14"/>
      <c r="D8" s="15"/>
      <c r="E8" s="16"/>
      <c r="F8" s="17"/>
    </row>
    <row r="9" spans="1:6" x14ac:dyDescent="0.25">
      <c r="A9" s="12"/>
      <c r="B9" s="13"/>
      <c r="C9" s="14"/>
      <c r="D9" s="15"/>
      <c r="E9" s="16"/>
      <c r="F9" s="17"/>
    </row>
    <row r="10" spans="1:6" x14ac:dyDescent="0.25">
      <c r="A10" s="8" t="s">
        <v>3</v>
      </c>
      <c r="B10" s="18" t="s">
        <v>4</v>
      </c>
      <c r="C10" s="19"/>
      <c r="D10" s="20"/>
      <c r="E10" s="21" t="s">
        <v>5</v>
      </c>
      <c r="F10" s="22" t="s">
        <v>6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7</v>
      </c>
      <c r="B12" s="26" t="s">
        <v>8</v>
      </c>
      <c r="C12" s="15"/>
      <c r="D12" s="27"/>
      <c r="E12" s="28" t="s">
        <v>9</v>
      </c>
      <c r="F12" s="26" t="s">
        <v>10</v>
      </c>
    </row>
    <row r="13" spans="1:6" x14ac:dyDescent="0.25">
      <c r="A13" s="12"/>
      <c r="B13" s="13"/>
      <c r="C13" s="15"/>
      <c r="D13" s="15"/>
      <c r="E13" s="24"/>
      <c r="F13" s="25"/>
    </row>
    <row r="14" spans="1:6" x14ac:dyDescent="0.25">
      <c r="A14" s="29"/>
      <c r="B14" s="30"/>
      <c r="C14" s="30"/>
      <c r="D14" s="15"/>
      <c r="E14" s="104"/>
      <c r="F14" s="104"/>
    </row>
    <row r="15" spans="1:6" x14ac:dyDescent="0.25">
      <c r="A15" s="31"/>
      <c r="B15" s="32"/>
      <c r="C15" s="32"/>
      <c r="D15" s="32"/>
      <c r="E15" s="33"/>
      <c r="F15" s="15"/>
    </row>
    <row r="16" spans="1:6" ht="15.6" x14ac:dyDescent="0.25">
      <c r="A16" s="34" t="s">
        <v>11</v>
      </c>
      <c r="B16" s="35"/>
      <c r="C16" s="35"/>
      <c r="D16" s="36"/>
      <c r="E16" s="36"/>
      <c r="F16" s="36"/>
    </row>
    <row r="17" spans="1:8" ht="13.8" thickBot="1" x14ac:dyDescent="0.3">
      <c r="A17" s="37"/>
      <c r="B17" s="37"/>
      <c r="C17" s="37"/>
      <c r="D17" s="38"/>
      <c r="E17" s="38"/>
      <c r="F17" s="38"/>
    </row>
    <row r="18" spans="1:8" ht="39.6" x14ac:dyDescent="0.3">
      <c r="A18" s="39" t="s">
        <v>12</v>
      </c>
      <c r="B18" s="40"/>
      <c r="C18" s="41"/>
      <c r="D18" s="42" t="s">
        <v>13</v>
      </c>
      <c r="E18" s="43" t="s">
        <v>14</v>
      </c>
      <c r="F18" s="44" t="s">
        <v>15</v>
      </c>
    </row>
    <row r="19" spans="1:8" ht="13.8" thickBot="1" x14ac:dyDescent="0.3">
      <c r="A19" s="45"/>
      <c r="B19" s="46"/>
      <c r="C19" s="47"/>
      <c r="D19" s="48"/>
      <c r="E19" s="49" t="s">
        <v>16</v>
      </c>
      <c r="F19" s="50">
        <v>44469</v>
      </c>
      <c r="G19" s="51"/>
    </row>
    <row r="20" spans="1:8" x14ac:dyDescent="0.25">
      <c r="A20" s="52" t="s">
        <v>17</v>
      </c>
      <c r="B20" s="53"/>
      <c r="C20" s="53"/>
      <c r="D20" s="54">
        <v>1</v>
      </c>
      <c r="E20" s="55">
        <f>+E23+E26+E29+E34+E21</f>
        <v>1042242</v>
      </c>
      <c r="F20" s="56">
        <f>+F23+F26+F29+F34+F21</f>
        <v>100.00000000000001</v>
      </c>
    </row>
    <row r="21" spans="1:8" ht="25.5" hidden="1" customHeight="1" x14ac:dyDescent="0.25">
      <c r="A21" s="107" t="s">
        <v>43</v>
      </c>
      <c r="B21" s="108"/>
      <c r="C21" s="109"/>
      <c r="D21" s="59">
        <v>2</v>
      </c>
      <c r="E21" s="60">
        <f>E22</f>
        <v>0</v>
      </c>
      <c r="F21" s="61">
        <f>E21/E20*100</f>
        <v>0</v>
      </c>
    </row>
    <row r="22" spans="1:8" hidden="1" x14ac:dyDescent="0.25">
      <c r="A22" s="62" t="s">
        <v>42</v>
      </c>
      <c r="B22" s="63"/>
      <c r="C22" s="63"/>
      <c r="D22" s="59"/>
      <c r="E22" s="60">
        <v>0</v>
      </c>
      <c r="F22" s="61">
        <f>E22/E20*100</f>
        <v>0</v>
      </c>
    </row>
    <row r="23" spans="1:8" x14ac:dyDescent="0.25">
      <c r="A23" s="57" t="s">
        <v>18</v>
      </c>
      <c r="B23" s="58"/>
      <c r="C23" s="58"/>
      <c r="D23" s="59">
        <v>3</v>
      </c>
      <c r="E23" s="60">
        <f>E24+E25</f>
        <v>42820</v>
      </c>
      <c r="F23" s="61">
        <f>+F24+F25</f>
        <v>4.1084508204428536</v>
      </c>
    </row>
    <row r="24" spans="1:8" x14ac:dyDescent="0.25">
      <c r="A24" s="62" t="s">
        <v>19</v>
      </c>
      <c r="B24" s="63"/>
      <c r="C24" s="63"/>
      <c r="D24" s="59">
        <v>4</v>
      </c>
      <c r="E24" s="60">
        <v>37570</v>
      </c>
      <c r="F24" s="61">
        <f>E24/E20*100</f>
        <v>3.6047290360588042</v>
      </c>
    </row>
    <row r="25" spans="1:8" x14ac:dyDescent="0.25">
      <c r="A25" s="62" t="s">
        <v>20</v>
      </c>
      <c r="B25" s="63"/>
      <c r="C25" s="63"/>
      <c r="D25" s="59">
        <v>5</v>
      </c>
      <c r="E25" s="60">
        <v>5250</v>
      </c>
      <c r="F25" s="61">
        <f>E25/E20*100</f>
        <v>0.50372178438404902</v>
      </c>
    </row>
    <row r="26" spans="1:8" x14ac:dyDescent="0.25">
      <c r="A26" s="57" t="s">
        <v>21</v>
      </c>
      <c r="B26" s="63"/>
      <c r="C26" s="63"/>
      <c r="D26" s="59">
        <v>9</v>
      </c>
      <c r="E26" s="60">
        <f>E27+E28</f>
        <v>214154</v>
      </c>
      <c r="F26" s="61">
        <f>+F27+F28</f>
        <v>20.547435240567928</v>
      </c>
    </row>
    <row r="27" spans="1:8" x14ac:dyDescent="0.25">
      <c r="A27" s="62" t="s">
        <v>22</v>
      </c>
      <c r="B27" s="63"/>
      <c r="C27" s="63"/>
      <c r="D27" s="59">
        <v>10</v>
      </c>
      <c r="E27" s="60">
        <v>129360</v>
      </c>
      <c r="F27" s="61">
        <f>E27/$E$20*100</f>
        <v>12.411704767222966</v>
      </c>
    </row>
    <row r="28" spans="1:8" x14ac:dyDescent="0.25">
      <c r="A28" s="62" t="s">
        <v>23</v>
      </c>
      <c r="B28" s="63"/>
      <c r="C28" s="63"/>
      <c r="D28" s="59">
        <v>11</v>
      </c>
      <c r="E28" s="60">
        <v>84794</v>
      </c>
      <c r="F28" s="61">
        <f>E28/$E$20*100</f>
        <v>8.135730473344962</v>
      </c>
    </row>
    <row r="29" spans="1:8" x14ac:dyDescent="0.25">
      <c r="A29" s="57" t="s">
        <v>24</v>
      </c>
      <c r="B29" s="63"/>
      <c r="C29" s="63"/>
      <c r="D29" s="59">
        <v>12</v>
      </c>
      <c r="E29" s="60">
        <f>E30+E31</f>
        <v>775936</v>
      </c>
      <c r="F29" s="61">
        <f>+F30+F31+F32</f>
        <v>74.448736473870753</v>
      </c>
    </row>
    <row r="30" spans="1:8" x14ac:dyDescent="0.25">
      <c r="A30" s="62" t="s">
        <v>25</v>
      </c>
      <c r="B30" s="63"/>
      <c r="C30" s="63"/>
      <c r="D30" s="59">
        <v>13</v>
      </c>
      <c r="E30" s="60">
        <v>112857</v>
      </c>
      <c r="F30" s="61">
        <f>E30/$E$20*100</f>
        <v>10.828291318139167</v>
      </c>
      <c r="H30" s="64"/>
    </row>
    <row r="31" spans="1:8" x14ac:dyDescent="0.25">
      <c r="A31" s="62" t="s">
        <v>26</v>
      </c>
      <c r="B31" s="63"/>
      <c r="C31" s="63"/>
      <c r="D31" s="59">
        <v>14</v>
      </c>
      <c r="E31" s="60">
        <v>663079</v>
      </c>
      <c r="F31" s="61">
        <f>E31/$E$20*100</f>
        <v>63.620445155731588</v>
      </c>
      <c r="H31" s="64"/>
    </row>
    <row r="32" spans="1:8" hidden="1" x14ac:dyDescent="0.25">
      <c r="A32" s="62" t="s">
        <v>27</v>
      </c>
      <c r="B32" s="63"/>
      <c r="C32" s="63"/>
      <c r="D32" s="59">
        <v>15</v>
      </c>
      <c r="E32" s="60">
        <v>0</v>
      </c>
      <c r="F32" s="61">
        <f t="shared" ref="F32:F33" si="0">E32/$E$20*100</f>
        <v>0</v>
      </c>
    </row>
    <row r="33" spans="1:6" hidden="1" x14ac:dyDescent="0.25">
      <c r="A33" s="65" t="s">
        <v>28</v>
      </c>
      <c r="B33" s="66"/>
      <c r="C33" s="66"/>
      <c r="D33" s="67">
        <v>24</v>
      </c>
      <c r="E33" s="68">
        <v>0</v>
      </c>
      <c r="F33" s="69">
        <f t="shared" si="0"/>
        <v>0</v>
      </c>
    </row>
    <row r="34" spans="1:6" ht="13.8" thickBot="1" x14ac:dyDescent="0.3">
      <c r="A34" s="70" t="s">
        <v>29</v>
      </c>
      <c r="B34" s="71"/>
      <c r="C34" s="71"/>
      <c r="D34" s="72">
        <v>24</v>
      </c>
      <c r="E34" s="73">
        <v>9332</v>
      </c>
      <c r="F34" s="74">
        <f>E34/$E$20*100</f>
        <v>0.89537746511846572</v>
      </c>
    </row>
    <row r="35" spans="1:6" x14ac:dyDescent="0.25">
      <c r="A35" s="75"/>
      <c r="B35" s="76"/>
      <c r="C35" s="76"/>
      <c r="D35" s="77"/>
      <c r="E35" s="78"/>
      <c r="F35" s="79"/>
    </row>
    <row r="36" spans="1:6" x14ac:dyDescent="0.25">
      <c r="A36" s="75"/>
      <c r="B36" s="76"/>
      <c r="C36" s="76"/>
      <c r="D36" s="77"/>
      <c r="E36" s="78"/>
      <c r="F36" s="79"/>
    </row>
    <row r="37" spans="1:6" ht="15.6" x14ac:dyDescent="0.25">
      <c r="A37" s="80" t="s">
        <v>30</v>
      </c>
      <c r="B37" s="81"/>
      <c r="C37" s="81"/>
      <c r="D37" s="81"/>
      <c r="E37" s="81"/>
      <c r="F37" s="81"/>
    </row>
    <row r="38" spans="1:6" ht="13.8" thickBot="1" x14ac:dyDescent="0.3">
      <c r="B38" s="82"/>
      <c r="C38" s="82"/>
      <c r="D38" s="83"/>
      <c r="E38" s="84"/>
      <c r="F38" s="85"/>
    </row>
    <row r="39" spans="1:6" x14ac:dyDescent="0.25">
      <c r="A39" s="110" t="s">
        <v>31</v>
      </c>
      <c r="B39" s="113" t="s">
        <v>13</v>
      </c>
      <c r="C39" s="116" t="s">
        <v>32</v>
      </c>
      <c r="D39" s="117"/>
      <c r="E39" s="116" t="s">
        <v>33</v>
      </c>
      <c r="F39" s="117"/>
    </row>
    <row r="40" spans="1:6" x14ac:dyDescent="0.25">
      <c r="A40" s="111"/>
      <c r="B40" s="114"/>
      <c r="C40" s="86" t="s">
        <v>34</v>
      </c>
      <c r="D40" s="87" t="s">
        <v>35</v>
      </c>
      <c r="E40" s="86" t="s">
        <v>34</v>
      </c>
      <c r="F40" s="87" t="s">
        <v>35</v>
      </c>
    </row>
    <row r="41" spans="1:6" ht="13.8" thickBot="1" x14ac:dyDescent="0.3">
      <c r="A41" s="112"/>
      <c r="B41" s="115"/>
      <c r="C41" s="118" t="s">
        <v>53</v>
      </c>
      <c r="D41" s="118"/>
      <c r="E41" s="118"/>
      <c r="F41" s="119"/>
    </row>
    <row r="42" spans="1:6" ht="13.8" thickBot="1" x14ac:dyDescent="0.3">
      <c r="A42" s="88" t="s">
        <v>36</v>
      </c>
      <c r="B42" s="89">
        <v>1</v>
      </c>
      <c r="C42" s="90">
        <v>41562387</v>
      </c>
      <c r="D42" s="91">
        <v>10028389</v>
      </c>
      <c r="E42" s="90">
        <v>48961677</v>
      </c>
      <c r="F42" s="92">
        <v>11841373</v>
      </c>
    </row>
    <row r="43" spans="1:6" x14ac:dyDescent="0.25">
      <c r="A43" s="75"/>
      <c r="B43" s="82"/>
      <c r="C43" s="93"/>
      <c r="D43" s="93"/>
      <c r="E43" s="93"/>
      <c r="F43" s="93"/>
    </row>
    <row r="44" spans="1:6" ht="15.6" x14ac:dyDescent="0.25">
      <c r="A44" s="80" t="s">
        <v>39</v>
      </c>
      <c r="B44" s="82"/>
      <c r="C44" s="82"/>
      <c r="D44" s="83"/>
      <c r="E44" s="93"/>
      <c r="F44" s="93"/>
    </row>
    <row r="45" spans="1:6" ht="13.8" thickBot="1" x14ac:dyDescent="0.3">
      <c r="A45" s="75"/>
      <c r="B45" s="82"/>
      <c r="C45" s="99"/>
      <c r="D45" s="99"/>
      <c r="E45" s="93"/>
      <c r="F45" s="93"/>
    </row>
    <row r="46" spans="1:6" x14ac:dyDescent="0.25">
      <c r="A46" s="120" t="s">
        <v>31</v>
      </c>
      <c r="B46" s="122" t="s">
        <v>13</v>
      </c>
      <c r="C46" s="123" t="s">
        <v>40</v>
      </c>
      <c r="D46" s="124"/>
      <c r="E46" s="93"/>
      <c r="F46" s="93"/>
    </row>
    <row r="47" spans="1:6" ht="13.8" thickBot="1" x14ac:dyDescent="0.3">
      <c r="A47" s="121"/>
      <c r="B47" s="115"/>
      <c r="C47" s="100" t="s">
        <v>41</v>
      </c>
      <c r="D47" s="101">
        <f>F19</f>
        <v>44469</v>
      </c>
      <c r="E47" s="93"/>
      <c r="F47" s="93"/>
    </row>
    <row r="48" spans="1:6" x14ac:dyDescent="0.25">
      <c r="A48" s="102" t="s">
        <v>36</v>
      </c>
      <c r="B48" s="54">
        <v>1</v>
      </c>
      <c r="C48" s="105">
        <v>1013538551</v>
      </c>
      <c r="D48" s="106"/>
      <c r="E48" s="84"/>
      <c r="F48" s="85"/>
    </row>
    <row r="49" spans="1:6" x14ac:dyDescent="0.25">
      <c r="A49" s="75"/>
      <c r="B49" s="82"/>
      <c r="C49" s="82"/>
      <c r="D49" s="94"/>
      <c r="E49" s="84"/>
      <c r="F49" s="85"/>
    </row>
    <row r="50" spans="1:6" x14ac:dyDescent="0.25">
      <c r="A50" s="75"/>
      <c r="B50" s="82"/>
      <c r="C50" s="82"/>
      <c r="D50" s="83"/>
      <c r="E50" s="84"/>
      <c r="F50" s="85"/>
    </row>
    <row r="51" spans="1:6" ht="52.8" x14ac:dyDescent="0.3">
      <c r="A51" s="95" t="s">
        <v>37</v>
      </c>
      <c r="B51" s="96"/>
      <c r="C51" s="96"/>
      <c r="D51" s="97"/>
      <c r="E51" s="97"/>
      <c r="F51" s="98"/>
    </row>
  </sheetData>
  <mergeCells count="10">
    <mergeCell ref="E39:F39"/>
    <mergeCell ref="C41:F41"/>
    <mergeCell ref="A46:A47"/>
    <mergeCell ref="B46:B47"/>
    <mergeCell ref="C46:D46"/>
    <mergeCell ref="C48:D48"/>
    <mergeCell ref="A21:C21"/>
    <mergeCell ref="A39:A41"/>
    <mergeCell ref="B39:B41"/>
    <mergeCell ref="C39:D39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2022-01-07T09:25:41Z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2020-11-24T10:17:07Z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57cc41f2-5965-4a9e-9cd7-6afebc467c68</vt:lpwstr>
  </property>
  <property fmtid="{D5CDD505-2E9C-101B-9397-08002B2CF9AE}" pid="8" name="MSIP_Label_2a6524ed-fb1a-49fd-bafe-15c5e5ffd047_ContentBits">
    <vt:lpwstr>0</vt:lpwstr>
  </property>
</Properties>
</file>