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985773BC-D537-48BD-A14D-E720D150304B}" xr6:coauthVersionLast="47" xr6:coauthVersionMax="47" xr10:uidLastSave="{00000000-0000-0000-0000-000000000000}"/>
  <bookViews>
    <workbookView xWindow="-108" yWindow="-108" windowWidth="23256" windowHeight="12576" tabRatio="808" firstSheet="5" activeTab="11" xr2:uid="{00000000-000D-0000-FFFF-FFFF00000000}"/>
  </bookViews>
  <sheets>
    <sheet name="leden 2022" sheetId="47" r:id="rId1"/>
    <sheet name="únor 2022" sheetId="48" r:id="rId2"/>
    <sheet name="březen 2022" sheetId="49" r:id="rId3"/>
    <sheet name="duben 2022" sheetId="50" r:id="rId4"/>
    <sheet name="květen 2022" sheetId="51" r:id="rId5"/>
    <sheet name="červen 2022" sheetId="52" r:id="rId6"/>
    <sheet name="červenec 2022" sheetId="53" r:id="rId7"/>
    <sheet name="srpen 2022" sheetId="54" r:id="rId8"/>
    <sheet name="září 2022" sheetId="55" r:id="rId9"/>
    <sheet name="říjen 2022" sheetId="56" r:id="rId10"/>
    <sheet name="listopad 2022" sheetId="57" r:id="rId11"/>
    <sheet name="prosinec 2022" sheetId="58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5" i="58" l="1"/>
  <c r="E27" i="58"/>
  <c r="E24" i="58"/>
  <c r="E21" i="58"/>
  <c r="E20" i="58" s="1"/>
  <c r="F32" i="58" l="1"/>
  <c r="F25" i="58"/>
  <c r="F26" i="58"/>
  <c r="F31" i="58"/>
  <c r="F30" i="58"/>
  <c r="F29" i="58"/>
  <c r="F23" i="58"/>
  <c r="F28" i="58"/>
  <c r="F22" i="58"/>
  <c r="F21" i="58" s="1"/>
  <c r="F24" i="58" l="1"/>
  <c r="F27" i="58"/>
  <c r="D45" i="57"/>
  <c r="E27" i="57"/>
  <c r="E24" i="57"/>
  <c r="E21" i="57"/>
  <c r="E20" i="57" s="1"/>
  <c r="F31" i="56"/>
  <c r="F20" i="56"/>
  <c r="E20" i="56"/>
  <c r="F20" i="58" l="1"/>
  <c r="F26" i="57"/>
  <c r="F32" i="57"/>
  <c r="F25" i="57"/>
  <c r="F31" i="57"/>
  <c r="F30" i="57"/>
  <c r="F29" i="57"/>
  <c r="F23" i="57"/>
  <c r="F28" i="57"/>
  <c r="F22" i="57"/>
  <c r="D45" i="56"/>
  <c r="E27" i="56"/>
  <c r="E24" i="56"/>
  <c r="E21" i="56"/>
  <c r="D45" i="55"/>
  <c r="E27" i="55"/>
  <c r="E24" i="55"/>
  <c r="E21" i="55"/>
  <c r="D45" i="54"/>
  <c r="E27" i="54"/>
  <c r="E24" i="54"/>
  <c r="E21" i="54"/>
  <c r="E20" i="54" s="1"/>
  <c r="D45" i="53"/>
  <c r="E27" i="53"/>
  <c r="E24" i="53"/>
  <c r="E21" i="53"/>
  <c r="E20" i="53" s="1"/>
  <c r="D45" i="52"/>
  <c r="E27" i="52"/>
  <c r="E24" i="52"/>
  <c r="E21" i="52"/>
  <c r="E20" i="52" s="1"/>
  <c r="D45" i="51"/>
  <c r="E27" i="51"/>
  <c r="E24" i="51"/>
  <c r="E21" i="51"/>
  <c r="E20" i="51" s="1"/>
  <c r="D45" i="50"/>
  <c r="E27" i="50"/>
  <c r="E24" i="50"/>
  <c r="E21" i="50"/>
  <c r="D45" i="49"/>
  <c r="E27" i="49"/>
  <c r="E24" i="49"/>
  <c r="E21" i="49"/>
  <c r="E20" i="49" s="1"/>
  <c r="F31" i="49" s="1"/>
  <c r="D45" i="48"/>
  <c r="E27" i="48"/>
  <c r="E24" i="48"/>
  <c r="E21" i="48"/>
  <c r="E20" i="48" s="1"/>
  <c r="F32" i="48" s="1"/>
  <c r="D45" i="47"/>
  <c r="E27" i="47"/>
  <c r="E24" i="47"/>
  <c r="E21" i="47"/>
  <c r="E20" i="47" s="1"/>
  <c r="F27" i="57" l="1"/>
  <c r="F24" i="57"/>
  <c r="F21" i="57"/>
  <c r="F26" i="56"/>
  <c r="F25" i="56"/>
  <c r="F30" i="56"/>
  <c r="F23" i="56"/>
  <c r="F28" i="56"/>
  <c r="F22" i="56"/>
  <c r="E20" i="55"/>
  <c r="F25" i="55" s="1"/>
  <c r="F32" i="54"/>
  <c r="F25" i="54"/>
  <c r="F31" i="54"/>
  <c r="F30" i="54"/>
  <c r="F29" i="54"/>
  <c r="F23" i="54"/>
  <c r="F26" i="54"/>
  <c r="F28" i="54"/>
  <c r="F22" i="54"/>
  <c r="F30" i="53"/>
  <c r="F32" i="53"/>
  <c r="F31" i="53"/>
  <c r="F28" i="53"/>
  <c r="F25" i="53"/>
  <c r="F26" i="53"/>
  <c r="F22" i="53"/>
  <c r="F23" i="53"/>
  <c r="F29" i="53"/>
  <c r="F32" i="52"/>
  <c r="F25" i="52"/>
  <c r="F29" i="52"/>
  <c r="F31" i="52"/>
  <c r="F23" i="52"/>
  <c r="F26" i="52"/>
  <c r="F30" i="52"/>
  <c r="F28" i="52"/>
  <c r="F22" i="52"/>
  <c r="F26" i="51"/>
  <c r="F32" i="51"/>
  <c r="F25" i="51"/>
  <c r="F30" i="51"/>
  <c r="F29" i="51"/>
  <c r="F23" i="51"/>
  <c r="F28" i="51"/>
  <c r="F22" i="51"/>
  <c r="F31" i="51"/>
  <c r="E20" i="50"/>
  <c r="F29" i="50" s="1"/>
  <c r="F28" i="49"/>
  <c r="F23" i="49"/>
  <c r="F29" i="49"/>
  <c r="F32" i="49"/>
  <c r="F30" i="49"/>
  <c r="F25" i="49"/>
  <c r="F26" i="49"/>
  <c r="F22" i="49"/>
  <c r="F25" i="48"/>
  <c r="F26" i="48"/>
  <c r="F22" i="48"/>
  <c r="F28" i="48"/>
  <c r="F23" i="48"/>
  <c r="F29" i="48"/>
  <c r="F30" i="48"/>
  <c r="F31" i="48"/>
  <c r="F26" i="47"/>
  <c r="F32" i="47"/>
  <c r="F25" i="47"/>
  <c r="F31" i="47"/>
  <c r="F30" i="47"/>
  <c r="F29" i="47"/>
  <c r="F23" i="47"/>
  <c r="F28" i="47"/>
  <c r="F22" i="47"/>
  <c r="F21" i="47" s="1"/>
  <c r="F20" i="57" l="1"/>
  <c r="F29" i="56"/>
  <c r="F32" i="56"/>
  <c r="F27" i="56"/>
  <c r="F24" i="56"/>
  <c r="F21" i="56"/>
  <c r="F32" i="55"/>
  <c r="F23" i="55"/>
  <c r="F29" i="55"/>
  <c r="F30" i="55"/>
  <c r="F22" i="55"/>
  <c r="F21" i="55" s="1"/>
  <c r="F26" i="55"/>
  <c r="F24" i="55" s="1"/>
  <c r="F28" i="55"/>
  <c r="F31" i="55"/>
  <c r="F21" i="54"/>
  <c r="F27" i="54"/>
  <c r="F24" i="54"/>
  <c r="F27" i="53"/>
  <c r="F21" i="53"/>
  <c r="F24" i="53"/>
  <c r="F21" i="52"/>
  <c r="F27" i="52"/>
  <c r="F24" i="52"/>
  <c r="F24" i="51"/>
  <c r="F27" i="51"/>
  <c r="F21" i="51"/>
  <c r="F22" i="50"/>
  <c r="F28" i="50"/>
  <c r="F27" i="50" s="1"/>
  <c r="F31" i="50"/>
  <c r="F23" i="50"/>
  <c r="F30" i="50"/>
  <c r="F25" i="50"/>
  <c r="F32" i="50"/>
  <c r="F26" i="50"/>
  <c r="F24" i="49"/>
  <c r="F27" i="49"/>
  <c r="F21" i="49"/>
  <c r="F24" i="48"/>
  <c r="F21" i="48"/>
  <c r="F27" i="48"/>
  <c r="F27" i="47"/>
  <c r="F24" i="47"/>
  <c r="F27" i="55" l="1"/>
  <c r="F20" i="55"/>
  <c r="F20" i="54"/>
  <c r="F20" i="53"/>
  <c r="F20" i="52"/>
  <c r="F20" i="51"/>
  <c r="F21" i="50"/>
  <c r="F24" i="50"/>
  <c r="F20" i="50" s="1"/>
  <c r="F20" i="49"/>
  <c r="F20" i="48"/>
  <c r="F20" i="47"/>
</calcChain>
</file>

<file path=xl/sharedStrings.xml><?xml version="1.0" encoding="utf-8"?>
<sst xmlns="http://schemas.openxmlformats.org/spreadsheetml/2006/main" count="612" uniqueCount="56">
  <si>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</si>
  <si>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</si>
  <si>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</si>
  <si>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</si>
  <si>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</si>
  <si>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</si>
  <si>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</si>
  <si>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</si>
  <si>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</si>
  <si>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</si>
  <si>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</si>
  <si>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</si>
  <si>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</si>
  <si>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</si>
  <si>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</si>
  <si>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</si>
  <si>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</si>
  <si>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</si>
  <si>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</si>
  <si>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</si>
  <si>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</si>
  <si>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</si>
  <si>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</si>
  <si>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</si>
  <si>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</si>
  <si>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</si>
  <si>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</si>
  <si>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</si>
  <si>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</si>
  <si>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</si>
  <si>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</si>
  <si>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</si>
  <si>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</si>
  <si>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</si>
  <si>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</si>
  <si>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</si>
  <si>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</si>
  <si>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</si>
  <si>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</si>
  <si>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</si>
  <si>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ISIN</t>
  </si>
  <si>
    <t xml:space="preserve">Raiffeisen roční zajištěný fond </t>
  </si>
  <si>
    <t>CZ0008475910</t>
  </si>
  <si>
    <t>za období 1.1. - 31.1.2022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</si>
  <si>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</si>
  <si>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</si>
  <si>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</si>
  <si>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</si>
  <si>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</si>
  <si>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</si>
  <si>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</si>
  <si>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</si>
  <si>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 xml:space="preserve">Raiffeisen zářijový zajištěný fond 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</si>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</sst>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right" vertical="center" inden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8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6" fillId="0" borderId="0" xfId="0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0" fontId="16" fillId="0" borderId="35" xfId="1" applyFont="1" applyFill="1" applyBorder="1" applyAlignment="1" applyProtection="1">
      <alignment horizontal="centerContinuous" vertical="center" wrapText="1"/>
    </xf>
    <xf numFmtId="0" fontId="1" fillId="0" borderId="0" xfId="1" applyFill="1" applyBorder="1" applyAlignment="1" applyProtection="1">
      <alignment horizontal="centerContinuous" vertical="center"/>
    </xf>
    <xf numFmtId="0" fontId="16" fillId="0" borderId="0" xfId="1" applyFont="1" applyFill="1" applyBorder="1" applyAlignment="1" applyProtection="1">
      <alignment horizontal="centerContinuous" vertical="center" wrapText="1"/>
    </xf>
    <xf numFmtId="0" fontId="17" fillId="0" borderId="34" xfId="1" applyFont="1" applyFill="1" applyBorder="1" applyAlignment="1" applyProtection="1">
      <alignment horizontal="center" vertical="top" wrapText="1"/>
    </xf>
    <xf numFmtId="0" fontId="14" fillId="0" borderId="35" xfId="1" applyFont="1" applyFill="1" applyBorder="1" applyAlignment="1" applyProtection="1">
      <alignment horizontal="right" vertical="center" wrapText="1"/>
    </xf>
    <xf numFmtId="14" fontId="14" fillId="0" borderId="37" xfId="1" applyNumberFormat="1" applyFont="1" applyFill="1" applyBorder="1" applyAlignment="1" applyProtection="1">
      <alignment horizontal="left" vertical="center" wrapText="1"/>
    </xf>
    <xf numFmtId="0" fontId="14" fillId="0" borderId="41" xfId="1" applyFont="1" applyFill="1" applyBorder="1" applyAlignment="1">
      <alignment horizontal="left" vertical="center" wrapText="1" indent="1"/>
    </xf>
    <xf numFmtId="4" fontId="4" fillId="0" borderId="4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41" xfId="1" applyFont="1" applyFill="1" applyBorder="1" applyAlignment="1">
      <alignment horizontal="left" vertical="center" indent="1"/>
    </xf>
    <xf numFmtId="0" fontId="1" fillId="0" borderId="41" xfId="1" applyFont="1" applyFill="1" applyBorder="1" applyAlignment="1">
      <alignment horizontal="left" vertical="center" indent="2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9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8C1426-49D3-4055-BEE7-BC47FD5DE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3555AB-6003-4039-8F99-5B94CFA73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9729F7-3875-42A0-A078-F50BCB946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E3278E-AB6D-48E1-91B4-C0EE4B9CD7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A7A5A1-C06A-4D1D-9174-54DB15C9B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1D5D18-EE9F-4186-BD09-A4709F084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FF2432-A776-47B0-AC3B-A2440CB2E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D21B03-0235-49C9-8580-88976FEAF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E3016C-7B7F-4083-9EB6-3663FF7738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1270AA-4979-4D50-A2A9-E3A51A4AE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8BB387-EFAF-495D-A5F2-A2F771480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FC9038-69B4-44A8-8877-D317FB167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3652A-3EC2-41A9-BA97-3ABB50ED3C99}">
  <sheetPr>
    <pageSetUpPr fitToPage="1"/>
  </sheetPr>
  <dimension ref="A1:H49"/>
  <sheetViews>
    <sheetView topLeftCell="A22"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44592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305384</v>
      </c>
      <c r="F20" s="47">
        <f>+F21+F24+F27+F32</f>
        <v>100.00000000000001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304861</v>
      </c>
      <c r="F21" s="52">
        <f>+F22+F23</f>
        <v>99.828740209048291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12975</v>
      </c>
      <c r="F22" s="52">
        <f>E22/E20*100</f>
        <v>4.2487491158672359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291886</v>
      </c>
      <c r="F23" s="52">
        <f>E23/E20*100</f>
        <v>95.57999109318105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523</v>
      </c>
      <c r="F32" s="65">
        <f>E32/$E$20*100</f>
        <v>0.17125979095171981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43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200000</v>
      </c>
      <c r="E40" s="80">
        <v>0</v>
      </c>
      <c r="F40" s="82">
        <v>203100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44592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304906568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5325A-E975-4B1A-A240-ABBD09B98513}">
  <sheetPr>
    <pageSetUpPr fitToPage="1"/>
  </sheetPr>
  <dimension ref="A1:H49"/>
  <sheetViews>
    <sheetView workbookViewId="0">
      <selection activeCell="G50" sqref="G5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52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x14ac:dyDescent="0.25">
      <c r="A19" s="96"/>
      <c r="B19" s="97"/>
      <c r="C19" s="98"/>
      <c r="D19" s="99"/>
      <c r="E19" s="100" t="s">
        <v>16</v>
      </c>
      <c r="F19" s="101">
        <v>44865</v>
      </c>
      <c r="G19" s="42"/>
    </row>
    <row r="20" spans="1:8" x14ac:dyDescent="0.25">
      <c r="A20" s="102" t="s">
        <v>17</v>
      </c>
      <c r="B20" s="49"/>
      <c r="C20" s="49"/>
      <c r="D20" s="50">
        <v>1</v>
      </c>
      <c r="E20" s="51">
        <f>+E21+E24+E27+E31</f>
        <v>1279908</v>
      </c>
      <c r="F20" s="103">
        <f>+F21+F24+F27+F31</f>
        <v>100</v>
      </c>
    </row>
    <row r="21" spans="1:8" x14ac:dyDescent="0.25">
      <c r="A21" s="104" t="s">
        <v>18</v>
      </c>
      <c r="B21" s="49"/>
      <c r="C21" s="49"/>
      <c r="D21" s="50">
        <v>3</v>
      </c>
      <c r="E21" s="51">
        <f>E22+E23</f>
        <v>1279702</v>
      </c>
      <c r="F21" s="103">
        <f>+F22+F23</f>
        <v>99.983905093178578</v>
      </c>
    </row>
    <row r="22" spans="1:8" x14ac:dyDescent="0.25">
      <c r="A22" s="105" t="s">
        <v>19</v>
      </c>
      <c r="B22" s="54"/>
      <c r="C22" s="54"/>
      <c r="D22" s="50">
        <v>4</v>
      </c>
      <c r="E22" s="51">
        <v>3754</v>
      </c>
      <c r="F22" s="103">
        <f>E22/E20*100</f>
        <v>0.29330233110504816</v>
      </c>
    </row>
    <row r="23" spans="1:8" x14ac:dyDescent="0.25">
      <c r="A23" s="105" t="s">
        <v>20</v>
      </c>
      <c r="B23" s="54"/>
      <c r="C23" s="54"/>
      <c r="D23" s="50">
        <v>5</v>
      </c>
      <c r="E23" s="51">
        <v>1275948</v>
      </c>
      <c r="F23" s="103">
        <f>E23/E20*100</f>
        <v>99.690602762073524</v>
      </c>
    </row>
    <row r="24" spans="1:8" hidden="1" x14ac:dyDescent="0.25">
      <c r="A24" s="104" t="s">
        <v>21</v>
      </c>
      <c r="B24" s="54"/>
      <c r="C24" s="54"/>
      <c r="D24" s="50">
        <v>9</v>
      </c>
      <c r="E24" s="51">
        <f>E25+E26</f>
        <v>0</v>
      </c>
      <c r="F24" s="103">
        <f>+F25+F26</f>
        <v>0</v>
      </c>
    </row>
    <row r="25" spans="1:8" hidden="1" x14ac:dyDescent="0.25">
      <c r="A25" s="105" t="s">
        <v>22</v>
      </c>
      <c r="B25" s="54"/>
      <c r="C25" s="54"/>
      <c r="D25" s="50">
        <v>10</v>
      </c>
      <c r="E25" s="51">
        <v>0</v>
      </c>
      <c r="F25" s="103">
        <f>E25/$E$20*100</f>
        <v>0</v>
      </c>
    </row>
    <row r="26" spans="1:8" hidden="1" x14ac:dyDescent="0.25">
      <c r="A26" s="105" t="s">
        <v>23</v>
      </c>
      <c r="B26" s="54"/>
      <c r="C26" s="54"/>
      <c r="D26" s="50">
        <v>11</v>
      </c>
      <c r="E26" s="51">
        <v>0</v>
      </c>
      <c r="F26" s="103">
        <f>E26/$E$20*100</f>
        <v>0</v>
      </c>
    </row>
    <row r="27" spans="1:8" hidden="1" x14ac:dyDescent="0.25">
      <c r="A27" s="104" t="s">
        <v>24</v>
      </c>
      <c r="B27" s="54"/>
      <c r="C27" s="54"/>
      <c r="D27" s="50">
        <v>12</v>
      </c>
      <c r="E27" s="51">
        <f>E28+E29</f>
        <v>0</v>
      </c>
      <c r="F27" s="103">
        <f>+F28+F29+F30</f>
        <v>0</v>
      </c>
    </row>
    <row r="28" spans="1:8" hidden="1" x14ac:dyDescent="0.25">
      <c r="A28" s="105" t="s">
        <v>25</v>
      </c>
      <c r="B28" s="54"/>
      <c r="C28" s="54"/>
      <c r="D28" s="50">
        <v>13</v>
      </c>
      <c r="E28" s="51">
        <v>0</v>
      </c>
      <c r="F28" s="103">
        <f>E28/$E$20*100</f>
        <v>0</v>
      </c>
      <c r="H28" s="55"/>
    </row>
    <row r="29" spans="1:8" hidden="1" x14ac:dyDescent="0.25">
      <c r="A29" s="105" t="s">
        <v>26</v>
      </c>
      <c r="B29" s="54"/>
      <c r="C29" s="54"/>
      <c r="D29" s="50">
        <v>14</v>
      </c>
      <c r="E29" s="51">
        <v>0</v>
      </c>
      <c r="F29" s="103">
        <f>E29/$E$20*100</f>
        <v>0</v>
      </c>
      <c r="H29" s="55"/>
    </row>
    <row r="30" spans="1:8" hidden="1" x14ac:dyDescent="0.25">
      <c r="A30" s="105" t="s">
        <v>27</v>
      </c>
      <c r="B30" s="54"/>
      <c r="C30" s="54"/>
      <c r="D30" s="50">
        <v>15</v>
      </c>
      <c r="E30" s="51">
        <v>0</v>
      </c>
      <c r="F30" s="103">
        <f t="shared" ref="F30" si="0">E30/$E$20*100</f>
        <v>0</v>
      </c>
    </row>
    <row r="31" spans="1:8" x14ac:dyDescent="0.25">
      <c r="A31" s="104" t="s">
        <v>28</v>
      </c>
      <c r="B31" s="54"/>
      <c r="C31" s="54"/>
      <c r="D31" s="50">
        <v>24</v>
      </c>
      <c r="E31" s="51">
        <v>206</v>
      </c>
      <c r="F31" s="103">
        <f>E31/$E$20*100</f>
        <v>1.6094906821427789E-2</v>
      </c>
    </row>
    <row r="32" spans="1:8" ht="13.8" hidden="1" thickBot="1" x14ac:dyDescent="0.3">
      <c r="A32" s="61" t="s">
        <v>29</v>
      </c>
      <c r="B32" s="62"/>
      <c r="C32" s="62"/>
      <c r="D32" s="63">
        <v>24</v>
      </c>
      <c r="E32" s="64">
        <v>0</v>
      </c>
      <c r="F32" s="65">
        <f>E32/$E$20*100</f>
        <v>0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53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980497081</v>
      </c>
      <c r="D40" s="81">
        <v>34659512</v>
      </c>
      <c r="E40" s="80">
        <v>1007558800</v>
      </c>
      <c r="F40" s="82">
        <v>35616115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44865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1277685795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C72B8-BE4C-4A90-A660-07A180773150}">
  <sheetPr>
    <pageSetUpPr fitToPage="1"/>
  </sheetPr>
  <dimension ref="A1:H49"/>
  <sheetViews>
    <sheetView workbookViewId="0">
      <selection activeCell="G7" sqref="G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52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x14ac:dyDescent="0.25">
      <c r="A19" s="96"/>
      <c r="B19" s="97"/>
      <c r="C19" s="98"/>
      <c r="D19" s="99"/>
      <c r="E19" s="100" t="s">
        <v>16</v>
      </c>
      <c r="F19" s="101">
        <v>44895</v>
      </c>
      <c r="G19" s="42"/>
    </row>
    <row r="20" spans="1:8" x14ac:dyDescent="0.25">
      <c r="A20" s="102" t="s">
        <v>17</v>
      </c>
      <c r="B20" s="49"/>
      <c r="C20" s="49"/>
      <c r="D20" s="50">
        <v>1</v>
      </c>
      <c r="E20" s="51">
        <f>+E21+E24+E27+E31</f>
        <v>1285560</v>
      </c>
      <c r="F20" s="103">
        <f>+F21+F24+F27+F31</f>
        <v>99.999999999999986</v>
      </c>
    </row>
    <row r="21" spans="1:8" x14ac:dyDescent="0.25">
      <c r="A21" s="104" t="s">
        <v>18</v>
      </c>
      <c r="B21" s="49"/>
      <c r="C21" s="49"/>
      <c r="D21" s="50">
        <v>3</v>
      </c>
      <c r="E21" s="51">
        <f>E22+E23</f>
        <v>1285354</v>
      </c>
      <c r="F21" s="103">
        <f>+F22+F23</f>
        <v>99.983975854880356</v>
      </c>
    </row>
    <row r="22" spans="1:8" x14ac:dyDescent="0.25">
      <c r="A22" s="105" t="s">
        <v>19</v>
      </c>
      <c r="B22" s="54"/>
      <c r="C22" s="54"/>
      <c r="D22" s="50">
        <v>4</v>
      </c>
      <c r="E22" s="51">
        <v>22642</v>
      </c>
      <c r="F22" s="103">
        <f>E22/E20*100</f>
        <v>1.7612557951398613</v>
      </c>
    </row>
    <row r="23" spans="1:8" x14ac:dyDescent="0.25">
      <c r="A23" s="105" t="s">
        <v>20</v>
      </c>
      <c r="B23" s="54"/>
      <c r="C23" s="54"/>
      <c r="D23" s="50">
        <v>5</v>
      </c>
      <c r="E23" s="51">
        <v>1262712</v>
      </c>
      <c r="F23" s="103">
        <f>E23/E20*100</f>
        <v>98.222720059740496</v>
      </c>
    </row>
    <row r="24" spans="1:8" hidden="1" x14ac:dyDescent="0.25">
      <c r="A24" s="104" t="s">
        <v>21</v>
      </c>
      <c r="B24" s="54"/>
      <c r="C24" s="54"/>
      <c r="D24" s="50">
        <v>9</v>
      </c>
      <c r="E24" s="51">
        <f>E25+E26</f>
        <v>0</v>
      </c>
      <c r="F24" s="103">
        <f>+F25+F26</f>
        <v>0</v>
      </c>
    </row>
    <row r="25" spans="1:8" hidden="1" x14ac:dyDescent="0.25">
      <c r="A25" s="105" t="s">
        <v>22</v>
      </c>
      <c r="B25" s="54"/>
      <c r="C25" s="54"/>
      <c r="D25" s="50">
        <v>10</v>
      </c>
      <c r="E25" s="51">
        <v>0</v>
      </c>
      <c r="F25" s="103">
        <f>E25/$E$20*100</f>
        <v>0</v>
      </c>
    </row>
    <row r="26" spans="1:8" hidden="1" x14ac:dyDescent="0.25">
      <c r="A26" s="105" t="s">
        <v>23</v>
      </c>
      <c r="B26" s="54"/>
      <c r="C26" s="54"/>
      <c r="D26" s="50">
        <v>11</v>
      </c>
      <c r="E26" s="51">
        <v>0</v>
      </c>
      <c r="F26" s="103">
        <f>E26/$E$20*100</f>
        <v>0</v>
      </c>
    </row>
    <row r="27" spans="1:8" hidden="1" x14ac:dyDescent="0.25">
      <c r="A27" s="104" t="s">
        <v>24</v>
      </c>
      <c r="B27" s="54"/>
      <c r="C27" s="54"/>
      <c r="D27" s="50">
        <v>12</v>
      </c>
      <c r="E27" s="51">
        <f>E28+E29</f>
        <v>0</v>
      </c>
      <c r="F27" s="103">
        <f>+F28+F29+F30</f>
        <v>0</v>
      </c>
    </row>
    <row r="28" spans="1:8" hidden="1" x14ac:dyDescent="0.25">
      <c r="A28" s="105" t="s">
        <v>25</v>
      </c>
      <c r="B28" s="54"/>
      <c r="C28" s="54"/>
      <c r="D28" s="50">
        <v>13</v>
      </c>
      <c r="E28" s="51">
        <v>0</v>
      </c>
      <c r="F28" s="103">
        <f>E28/$E$20*100</f>
        <v>0</v>
      </c>
      <c r="H28" s="55"/>
    </row>
    <row r="29" spans="1:8" hidden="1" x14ac:dyDescent="0.25">
      <c r="A29" s="105" t="s">
        <v>26</v>
      </c>
      <c r="B29" s="54"/>
      <c r="C29" s="54"/>
      <c r="D29" s="50">
        <v>14</v>
      </c>
      <c r="E29" s="51">
        <v>0</v>
      </c>
      <c r="F29" s="103">
        <f>E29/$E$20*100</f>
        <v>0</v>
      </c>
      <c r="H29" s="55"/>
    </row>
    <row r="30" spans="1:8" hidden="1" x14ac:dyDescent="0.25">
      <c r="A30" s="105" t="s">
        <v>27</v>
      </c>
      <c r="B30" s="54"/>
      <c r="C30" s="54"/>
      <c r="D30" s="50">
        <v>15</v>
      </c>
      <c r="E30" s="51">
        <v>0</v>
      </c>
      <c r="F30" s="103">
        <f t="shared" ref="F30" si="0">E30/$E$20*100</f>
        <v>0</v>
      </c>
    </row>
    <row r="31" spans="1:8" x14ac:dyDescent="0.25">
      <c r="A31" s="104" t="s">
        <v>28</v>
      </c>
      <c r="B31" s="54"/>
      <c r="C31" s="54"/>
      <c r="D31" s="50">
        <v>24</v>
      </c>
      <c r="E31" s="51">
        <v>206</v>
      </c>
      <c r="F31" s="103">
        <f>E31/$E$20*100</f>
        <v>1.6024145119636578E-2</v>
      </c>
    </row>
    <row r="32" spans="1:8" ht="13.8" hidden="1" thickBot="1" x14ac:dyDescent="0.3">
      <c r="A32" s="61" t="s">
        <v>29</v>
      </c>
      <c r="B32" s="62"/>
      <c r="C32" s="62"/>
      <c r="D32" s="63">
        <v>24</v>
      </c>
      <c r="E32" s="64">
        <v>0</v>
      </c>
      <c r="F32" s="65">
        <f>E32/$E$20*100</f>
        <v>0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54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43646</v>
      </c>
      <c r="D40" s="81">
        <v>592592</v>
      </c>
      <c r="E40" s="80">
        <v>44999</v>
      </c>
      <c r="F40" s="82">
        <v>610962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44895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1281886314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C5F39-6CF9-40F9-AA42-C6F657A7EFD6}">
  <sheetPr>
    <pageSetUpPr fitToPage="1"/>
  </sheetPr>
  <dimension ref="A1:H49"/>
  <sheetViews>
    <sheetView tabSelected="1" workbookViewId="0">
      <selection activeCell="H13" sqref="H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52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x14ac:dyDescent="0.25">
      <c r="A19" s="96"/>
      <c r="B19" s="97"/>
      <c r="C19" s="98"/>
      <c r="D19" s="99"/>
      <c r="E19" s="100" t="s">
        <v>16</v>
      </c>
      <c r="F19" s="101">
        <v>44926</v>
      </c>
      <c r="G19" s="42"/>
    </row>
    <row r="20" spans="1:8" x14ac:dyDescent="0.25">
      <c r="A20" s="102" t="s">
        <v>17</v>
      </c>
      <c r="B20" s="49"/>
      <c r="C20" s="49"/>
      <c r="D20" s="50">
        <v>1</v>
      </c>
      <c r="E20" s="51">
        <f>+E21+E24+E27+E31</f>
        <v>1291455</v>
      </c>
      <c r="F20" s="103">
        <f>+F21+F24+F27+F31</f>
        <v>100</v>
      </c>
    </row>
    <row r="21" spans="1:8" x14ac:dyDescent="0.25">
      <c r="A21" s="104" t="s">
        <v>18</v>
      </c>
      <c r="B21" s="49"/>
      <c r="C21" s="49"/>
      <c r="D21" s="50">
        <v>3</v>
      </c>
      <c r="E21" s="51">
        <f>E22+E23</f>
        <v>1291249</v>
      </c>
      <c r="F21" s="103">
        <f>+F22+F23</f>
        <v>99.984048998997253</v>
      </c>
    </row>
    <row r="22" spans="1:8" x14ac:dyDescent="0.25">
      <c r="A22" s="105" t="s">
        <v>19</v>
      </c>
      <c r="B22" s="54"/>
      <c r="C22" s="54"/>
      <c r="D22" s="50">
        <v>4</v>
      </c>
      <c r="E22" s="51">
        <v>22149</v>
      </c>
      <c r="F22" s="103">
        <f>E22/E20*100</f>
        <v>1.7150423359698945</v>
      </c>
    </row>
    <row r="23" spans="1:8" x14ac:dyDescent="0.25">
      <c r="A23" s="105" t="s">
        <v>20</v>
      </c>
      <c r="B23" s="54"/>
      <c r="C23" s="54"/>
      <c r="D23" s="50">
        <v>5</v>
      </c>
      <c r="E23" s="51">
        <v>1269100</v>
      </c>
      <c r="F23" s="103">
        <f>E23/E20*100</f>
        <v>98.269006663027355</v>
      </c>
    </row>
    <row r="24" spans="1:8" hidden="1" x14ac:dyDescent="0.25">
      <c r="A24" s="104" t="s">
        <v>21</v>
      </c>
      <c r="B24" s="54"/>
      <c r="C24" s="54"/>
      <c r="D24" s="50">
        <v>9</v>
      </c>
      <c r="E24" s="51">
        <f>E25+E26</f>
        <v>0</v>
      </c>
      <c r="F24" s="103">
        <f>+F25+F26</f>
        <v>0</v>
      </c>
    </row>
    <row r="25" spans="1:8" hidden="1" x14ac:dyDescent="0.25">
      <c r="A25" s="105" t="s">
        <v>22</v>
      </c>
      <c r="B25" s="54"/>
      <c r="C25" s="54"/>
      <c r="D25" s="50">
        <v>10</v>
      </c>
      <c r="E25" s="51">
        <v>0</v>
      </c>
      <c r="F25" s="103">
        <f>E25/$E$20*100</f>
        <v>0</v>
      </c>
    </row>
    <row r="26" spans="1:8" hidden="1" x14ac:dyDescent="0.25">
      <c r="A26" s="105" t="s">
        <v>23</v>
      </c>
      <c r="B26" s="54"/>
      <c r="C26" s="54"/>
      <c r="D26" s="50">
        <v>11</v>
      </c>
      <c r="E26" s="51">
        <v>0</v>
      </c>
      <c r="F26" s="103">
        <f>E26/$E$20*100</f>
        <v>0</v>
      </c>
    </row>
    <row r="27" spans="1:8" hidden="1" x14ac:dyDescent="0.25">
      <c r="A27" s="104" t="s">
        <v>24</v>
      </c>
      <c r="B27" s="54"/>
      <c r="C27" s="54"/>
      <c r="D27" s="50">
        <v>12</v>
      </c>
      <c r="E27" s="51">
        <f>E28+E29</f>
        <v>0</v>
      </c>
      <c r="F27" s="103">
        <f>+F28+F29+F30</f>
        <v>0</v>
      </c>
    </row>
    <row r="28" spans="1:8" hidden="1" x14ac:dyDescent="0.25">
      <c r="A28" s="105" t="s">
        <v>25</v>
      </c>
      <c r="B28" s="54"/>
      <c r="C28" s="54"/>
      <c r="D28" s="50">
        <v>13</v>
      </c>
      <c r="E28" s="51">
        <v>0</v>
      </c>
      <c r="F28" s="103">
        <f>E28/$E$20*100</f>
        <v>0</v>
      </c>
      <c r="H28" s="55"/>
    </row>
    <row r="29" spans="1:8" hidden="1" x14ac:dyDescent="0.25">
      <c r="A29" s="105" t="s">
        <v>26</v>
      </c>
      <c r="B29" s="54"/>
      <c r="C29" s="54"/>
      <c r="D29" s="50">
        <v>14</v>
      </c>
      <c r="E29" s="51">
        <v>0</v>
      </c>
      <c r="F29" s="103">
        <f>E29/$E$20*100</f>
        <v>0</v>
      </c>
      <c r="H29" s="55"/>
    </row>
    <row r="30" spans="1:8" hidden="1" x14ac:dyDescent="0.25">
      <c r="A30" s="105" t="s">
        <v>27</v>
      </c>
      <c r="B30" s="54"/>
      <c r="C30" s="54"/>
      <c r="D30" s="50">
        <v>15</v>
      </c>
      <c r="E30" s="51">
        <v>0</v>
      </c>
      <c r="F30" s="103">
        <f t="shared" ref="F30" si="0">E30/$E$20*100</f>
        <v>0</v>
      </c>
    </row>
    <row r="31" spans="1:8" x14ac:dyDescent="0.25">
      <c r="A31" s="104" t="s">
        <v>28</v>
      </c>
      <c r="B31" s="54"/>
      <c r="C31" s="54"/>
      <c r="D31" s="50">
        <v>24</v>
      </c>
      <c r="E31" s="51">
        <v>206</v>
      </c>
      <c r="F31" s="103">
        <f>E31/$E$20*100</f>
        <v>1.5951001002744963E-2</v>
      </c>
    </row>
    <row r="32" spans="1:8" ht="13.8" hidden="1" thickBot="1" x14ac:dyDescent="0.3">
      <c r="A32" s="61" t="s">
        <v>29</v>
      </c>
      <c r="B32" s="62"/>
      <c r="C32" s="62"/>
      <c r="D32" s="63">
        <v>24</v>
      </c>
      <c r="E32" s="64">
        <v>0</v>
      </c>
      <c r="F32" s="65">
        <f>E32/$E$20*100</f>
        <v>0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55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482</v>
      </c>
      <c r="D40" s="81">
        <v>486570</v>
      </c>
      <c r="E40" s="80">
        <v>499</v>
      </c>
      <c r="F40" s="82">
        <v>503503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44926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1286233565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82831-8058-4655-B035-BF87BF8BBD66}">
  <sheetPr>
    <pageSetUpPr fitToPage="1"/>
  </sheetPr>
  <dimension ref="A1:H49"/>
  <sheetViews>
    <sheetView topLeftCell="A35" workbookViewId="0">
      <selection activeCell="E47" sqref="E4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44620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305772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305249</v>
      </c>
      <c r="F21" s="52">
        <f>+F22+F23</f>
        <v>99.828957523906695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12718</v>
      </c>
      <c r="F22" s="52">
        <f>E22/E20*100</f>
        <v>4.1593082427429584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292531</v>
      </c>
      <c r="F23" s="52">
        <f>E23/E20*100</f>
        <v>95.669649281163743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523</v>
      </c>
      <c r="F32" s="65">
        <f>E32/$E$20*100</f>
        <v>0.17104247609329828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44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1474</v>
      </c>
      <c r="D40" s="81">
        <v>33332</v>
      </c>
      <c r="E40" s="80">
        <v>1499</v>
      </c>
      <c r="F40" s="82">
        <v>33902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44620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305306672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FF56B-C0FA-42D4-8639-D2F857836056}">
  <sheetPr>
    <pageSetUpPr fitToPage="1"/>
  </sheetPr>
  <dimension ref="A1:H49"/>
  <sheetViews>
    <sheetView topLeftCell="A38" workbookViewId="0">
      <selection activeCell="G14" sqref="G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44651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306325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305699</v>
      </c>
      <c r="F21" s="52">
        <f>+F22+F23</f>
        <v>99.795641883620334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12455</v>
      </c>
      <c r="F22" s="52">
        <f>E22/E20*100</f>
        <v>4.0659430343589325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293244</v>
      </c>
      <c r="F23" s="52">
        <f>E23/E20*100</f>
        <v>95.729698849261396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626</v>
      </c>
      <c r="F32" s="65">
        <f>E32/$E$20*100</f>
        <v>0.20435811637966211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45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16668</v>
      </c>
      <c r="E40" s="80">
        <v>0</v>
      </c>
      <c r="F40" s="82">
        <v>16976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44651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305775195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F00F6-54F5-4052-B297-D3011B622D54}">
  <sheetPr>
    <pageSetUpPr fitToPage="1"/>
  </sheetPr>
  <dimension ref="A1:H49"/>
  <sheetViews>
    <sheetView topLeftCell="A19" workbookViewId="0">
      <selection activeCell="I19" sqref="I1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44681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300622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299996</v>
      </c>
      <c r="F21" s="52">
        <f>+F22+F23</f>
        <v>99.791765073747101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6062</v>
      </c>
      <c r="F22" s="52">
        <f>E22/E20*100</f>
        <v>2.0164858194011082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293934</v>
      </c>
      <c r="F23" s="52">
        <f>E23/E20*100</f>
        <v>97.775279254345989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626</v>
      </c>
      <c r="F32" s="65">
        <f>E32/$E$20*100</f>
        <v>0.2082349262529023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46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4900</v>
      </c>
      <c r="D40" s="81">
        <v>6128404</v>
      </c>
      <c r="E40" s="80">
        <v>4999</v>
      </c>
      <c r="F40" s="82">
        <v>6252198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44681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299986631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2D1C5-0FD7-43E7-88EC-C3DFE4983950}">
  <sheetPr>
    <pageSetUpPr fitToPage="1"/>
  </sheetPr>
  <dimension ref="A1:H49"/>
  <sheetViews>
    <sheetView topLeftCell="A35" workbookViewId="0">
      <selection activeCell="D15" sqref="D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44712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301188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300982</v>
      </c>
      <c r="F21" s="52">
        <f>+F22+F23</f>
        <v>99.931604180777455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6335</v>
      </c>
      <c r="F22" s="52">
        <f>E22/E20*100</f>
        <v>2.1033374503632283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294647</v>
      </c>
      <c r="F23" s="52">
        <f>E23/E20*100</f>
        <v>97.828266730414228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206</v>
      </c>
      <c r="F32" s="65">
        <f>E32/$E$20*100</f>
        <v>6.8395819222545395E-2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47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0</v>
      </c>
      <c r="E40" s="80">
        <v>0</v>
      </c>
      <c r="F40" s="82">
        <v>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44712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300475728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9308F-CC35-4A6F-986A-73AED95600C5}">
  <sheetPr>
    <pageSetUpPr fitToPage="1"/>
  </sheetPr>
  <dimension ref="A1:H49"/>
  <sheetViews>
    <sheetView topLeftCell="A35" workbookViewId="0">
      <selection activeCell="H11" sqref="H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44742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301526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301319</v>
      </c>
      <c r="F21" s="52">
        <f>+F22+F23</f>
        <v>99.93134920371709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5981</v>
      </c>
      <c r="F22" s="52">
        <f>E22/E20*100</f>
        <v>1.9835768723095188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295338</v>
      </c>
      <c r="F23" s="52">
        <f>E23/E20*100</f>
        <v>97.947772331407577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207</v>
      </c>
      <c r="F32" s="65">
        <f>E32/$E$20*100</f>
        <v>6.86507962829076E-2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48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202174</v>
      </c>
      <c r="E40" s="80">
        <v>0</v>
      </c>
      <c r="F40" s="82">
        <v>206905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44742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300732759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5FE45-D4A7-4CF2-AA39-D487DA30EF3F}">
  <sheetPr>
    <pageSetUpPr fitToPage="1"/>
  </sheetPr>
  <dimension ref="A1:H49"/>
  <sheetViews>
    <sheetView topLeftCell="A38" workbookViewId="0">
      <selection activeCell="D14" sqref="D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44773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302142</v>
      </c>
      <c r="F20" s="47">
        <f>+F21+F24+F27+F32</f>
        <v>100.00000000000001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301936</v>
      </c>
      <c r="F21" s="52">
        <f>+F22+F23</f>
        <v>99.931820137551227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5886</v>
      </c>
      <c r="F22" s="52">
        <f>E22/E20*100</f>
        <v>1.948090632881228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296050</v>
      </c>
      <c r="F23" s="52">
        <f>E23/E20*100</f>
        <v>97.983729504669995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206</v>
      </c>
      <c r="F32" s="65">
        <f>E32/$E$20*100</f>
        <v>6.8179862448782366E-2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49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48780</v>
      </c>
      <c r="D40" s="81">
        <v>0</v>
      </c>
      <c r="E40" s="80">
        <v>50000</v>
      </c>
      <c r="F40" s="82">
        <v>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44773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301265031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1F78B-0A7F-44BB-A4E7-408F59D44A0B}">
  <sheetPr>
    <pageSetUpPr fitToPage="1"/>
  </sheetPr>
  <dimension ref="A1:H49"/>
  <sheetViews>
    <sheetView topLeftCell="A13" workbookViewId="0">
      <selection activeCell="G11" sqref="G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44804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302710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302504</v>
      </c>
      <c r="F21" s="52">
        <f>+F22+F23</f>
        <v>99.931948069109055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5740</v>
      </c>
      <c r="F22" s="52">
        <f>E22/E20*100</f>
        <v>1.8962042879323446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296764</v>
      </c>
      <c r="F23" s="52">
        <f>E23/E20*100</f>
        <v>98.035743781176706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206</v>
      </c>
      <c r="F32" s="65">
        <f>E32/$E$20*100</f>
        <v>6.805193089095174E-2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50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0</v>
      </c>
      <c r="E40" s="80">
        <v>0</v>
      </c>
      <c r="F40" s="82">
        <v>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44804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301747915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B7E7F-FBDC-4687-9447-A5C817F449B2}">
  <sheetPr>
    <pageSetUpPr fitToPage="1"/>
  </sheetPr>
  <dimension ref="A1:H49"/>
  <sheetViews>
    <sheetView topLeftCell="A13" workbookViewId="0">
      <selection activeCell="C7" sqref="C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52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44834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303022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303022</v>
      </c>
      <c r="F21" s="52">
        <f>+F22+F23</f>
        <v>100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303022</v>
      </c>
      <c r="F22" s="52">
        <f>E22/E20*100</f>
        <v>100</v>
      </c>
    </row>
    <row r="23" spans="1:8" hidden="1" x14ac:dyDescent="0.25">
      <c r="A23" s="53" t="s">
        <v>20</v>
      </c>
      <c r="B23" s="54"/>
      <c r="C23" s="54"/>
      <c r="D23" s="50">
        <v>5</v>
      </c>
      <c r="E23" s="51">
        <v>0</v>
      </c>
      <c r="F23" s="52">
        <f>E23/E20*100</f>
        <v>0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hidden="1" thickBot="1" x14ac:dyDescent="0.3">
      <c r="A32" s="61" t="s">
        <v>29</v>
      </c>
      <c r="B32" s="62"/>
      <c r="C32" s="62"/>
      <c r="D32" s="63">
        <v>24</v>
      </c>
      <c r="E32" s="64">
        <v>0</v>
      </c>
      <c r="F32" s="65">
        <f>E32/$E$20*100</f>
        <v>0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108" t="s">
        <v>31</v>
      </c>
      <c r="B37" s="111" t="s">
        <v>13</v>
      </c>
      <c r="C37" s="114" t="s">
        <v>32</v>
      </c>
      <c r="D37" s="115"/>
      <c r="E37" s="114" t="s">
        <v>33</v>
      </c>
      <c r="F37" s="115"/>
    </row>
    <row r="38" spans="1:6" x14ac:dyDescent="0.25">
      <c r="A38" s="109"/>
      <c r="B38" s="11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10"/>
      <c r="B39" s="113"/>
      <c r="C39" s="116" t="s">
        <v>51</v>
      </c>
      <c r="D39" s="116"/>
      <c r="E39" s="116"/>
      <c r="F39" s="11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0</v>
      </c>
      <c r="E40" s="80">
        <v>0</v>
      </c>
      <c r="F40" s="82">
        <v>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18" t="s">
        <v>31</v>
      </c>
      <c r="B44" s="120" t="s">
        <v>13</v>
      </c>
      <c r="C44" s="121" t="s">
        <v>38</v>
      </c>
      <c r="D44" s="122"/>
      <c r="E44" s="83"/>
      <c r="F44" s="83"/>
    </row>
    <row r="45" spans="1:6" ht="13.8" thickBot="1" x14ac:dyDescent="0.3">
      <c r="A45" s="119"/>
      <c r="B45" s="113"/>
      <c r="C45" s="90" t="s">
        <v>39</v>
      </c>
      <c r="D45" s="91">
        <f>F19</f>
        <v>44834</v>
      </c>
      <c r="E45" s="83"/>
      <c r="F45" s="83"/>
    </row>
    <row r="46" spans="1:6" x14ac:dyDescent="0.25">
      <c r="A46" s="95" t="s">
        <v>42</v>
      </c>
      <c r="B46" s="45">
        <v>1</v>
      </c>
      <c r="C46" s="106">
        <v>301563923</v>
      </c>
      <c r="D46" s="10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2023-01-06T13:25:31Z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2020-11-24T10:33:49Z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d6c0c6f4-bdca-4675-bfcc-37b5c1363889</vt:lpwstr>
  </property>
  <property fmtid="{D5CDD505-2E9C-101B-9397-08002B2CF9AE}" pid="8" name="MSIP_Label_2a6524ed-fb1a-49fd-bafe-15c5e5ffd047_ContentBits">
    <vt:lpwstr>0</vt:lpwstr>
  </property>
</Properties>
</file>